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40" windowHeight="7340"/>
  </bookViews>
  <sheets>
    <sheet name="污水汇总表" sheetId="1" r:id="rId1"/>
    <sheet name="Sheet3" sheetId="3" r:id="rId2"/>
  </sheets>
  <definedNames>
    <definedName name="_xlnm._FilterDatabase" localSheetId="0" hidden="1">污水汇总表!$A$5:$Q$85</definedName>
    <definedName name="_xlnm.Print_Titles" localSheetId="0">污水汇总表!$3:$5</definedName>
    <definedName name="_xlnm.Print_Area" localSheetId="0">污水汇总表!$A$1:$Q$85</definedName>
  </definedNames>
  <calcPr calcId="144525"/>
</workbook>
</file>

<file path=xl/sharedStrings.xml><?xml version="1.0" encoding="utf-8"?>
<sst xmlns="http://schemas.openxmlformats.org/spreadsheetml/2006/main" count="189">
  <si>
    <t>阿坝州城镇生活污水处理设施建设三年推进项目明细表（2021年至2023年）</t>
  </si>
  <si>
    <t>填报单位：阿坝州住房和城乡建设局                                               统计日期：2021年1月27日</t>
  </si>
  <si>
    <t>序号</t>
  </si>
  <si>
    <t>县</t>
  </si>
  <si>
    <t>项目名称</t>
  </si>
  <si>
    <t>项目个数</t>
  </si>
  <si>
    <t>初步建设内容（最终以可研批复为准）</t>
  </si>
  <si>
    <t>规模或建设内容（万吨/日；公里）</t>
  </si>
  <si>
    <t>总投资（万元）</t>
  </si>
  <si>
    <t>项目
所在地</t>
  </si>
  <si>
    <t>计划开工时间</t>
  </si>
  <si>
    <t>计划竣工时间</t>
  </si>
  <si>
    <t>目标任务推进计划</t>
  </si>
  <si>
    <t>开工建设时间</t>
  </si>
  <si>
    <t>2021年</t>
  </si>
  <si>
    <t>2022年</t>
  </si>
  <si>
    <t>2023年</t>
  </si>
  <si>
    <t>计划完成率（%）</t>
  </si>
  <si>
    <t>计划投资完成额（万元）</t>
  </si>
  <si>
    <t>合计</t>
  </si>
  <si>
    <t>（总数量不含1个运行维护项目）</t>
  </si>
  <si>
    <t>（不含运行维护费）</t>
  </si>
  <si>
    <r>
      <rPr>
        <b/>
        <sz val="10"/>
        <color rgb="FF000000"/>
        <rFont val="宋体"/>
        <charset val="134"/>
      </rPr>
      <t>一、城镇生活污水处理厂（站）新（扩）建项目（万立方米</t>
    </r>
    <r>
      <rPr>
        <b/>
        <sz val="10"/>
        <color rgb="FF000000"/>
        <rFont val="Times New Roman"/>
        <charset val="134"/>
      </rPr>
      <t>/</t>
    </r>
    <r>
      <rPr>
        <b/>
        <sz val="10"/>
        <color rgb="FF000000"/>
        <rFont val="宋体"/>
        <charset val="134"/>
      </rPr>
      <t>日）</t>
    </r>
  </si>
  <si>
    <t xml:space="preserve"> </t>
  </si>
  <si>
    <t>松潘</t>
  </si>
  <si>
    <t>松潘县小河镇污水处理设施建设项目（含管网）</t>
  </si>
  <si>
    <t>建设日处理150吨/日一座污水处理站，及配套管网设施</t>
  </si>
  <si>
    <t>建制镇</t>
  </si>
  <si>
    <t>2021年拟建</t>
  </si>
  <si>
    <t>九寨沟</t>
  </si>
  <si>
    <t>九寨沟县双河镇污水处理设施建设项目（含管网）</t>
  </si>
  <si>
    <t>新建日处理0.05万吨生活污水处理站1座，配套管网等相应污水处理配套设施。</t>
  </si>
  <si>
    <t>2023年拟建</t>
  </si>
  <si>
    <t>九寨沟县黑河镇污水处理设施建设项目（含管网）</t>
  </si>
  <si>
    <t>2022年拟建</t>
  </si>
  <si>
    <t>九寨沟县勿角镇污水处理厂建设项目（含管网）</t>
  </si>
  <si>
    <t>红原</t>
  </si>
  <si>
    <t>红原县刷经寺镇污水处理设施建设项目（含管网6公里）</t>
  </si>
  <si>
    <t>新建收集池及主管网、支管网约6公里。</t>
  </si>
  <si>
    <t>2021年拟建，黄河流域省级暗访督察发现问题整改工作对应项目</t>
  </si>
  <si>
    <t>红原县瓦切镇镇污水处理设施建设项目（含管网）</t>
  </si>
  <si>
    <t>新建收集池及主管网、支管网约7.8公里。</t>
  </si>
  <si>
    <t>红原县龙日镇污水处理设施建设项目（含管网）</t>
  </si>
  <si>
    <t>新建收集池及主管网、支管网约6.2公里。</t>
  </si>
  <si>
    <t>红原县色地镇污水处理设施建设项目（含管网）</t>
  </si>
  <si>
    <t>新建收集池及主管网、支管网约7.6公里。</t>
  </si>
  <si>
    <t>金川</t>
  </si>
  <si>
    <t>金川县观音桥镇生活污水处理设施项目(含7公里管网)</t>
  </si>
  <si>
    <t>新建观音桥镇日处理800吨一体化污水处理站；污水管网7公里。</t>
  </si>
  <si>
    <t>2021.12</t>
  </si>
  <si>
    <t>金川县安宁镇生活污水处理设施建设项目（含7公里管网）</t>
  </si>
  <si>
    <t>新建安宁镇日处理800吨一体化污水处理站；污水管网7公里。</t>
  </si>
  <si>
    <t>金川县马奈镇生活污水处理设施建设项目（含管网）</t>
  </si>
  <si>
    <t>新建马奈镇日处理200吨一体化污水处理站；污水管网3公里。</t>
  </si>
  <si>
    <t>马尔康</t>
  </si>
  <si>
    <t>马尔康市松岗污水处理站建设项目（含管网）</t>
  </si>
  <si>
    <t>新建日处理污水400㎡的处理厂1座、配套管网4.5公里和560m³/d、240m³/d中途提升站各一座。远期规划达800m³/d.</t>
  </si>
  <si>
    <t>马尔康市沙尔宗镇污水处理站建设项目（含管网）</t>
  </si>
  <si>
    <t>新建1座日处理800吨的污水处理站及配套污水管网5.5公里</t>
  </si>
  <si>
    <t>壤塘</t>
  </si>
  <si>
    <t>壤塘县中壤塘镇污水处理厂建设项目（含管网）</t>
  </si>
  <si>
    <t>新建日处理能力100吨/天的污水处理设施及配套管网。</t>
  </si>
  <si>
    <t>壤塘县南木达镇污水处理厂建设项目（含管网）</t>
  </si>
  <si>
    <t>若尔盖</t>
  </si>
  <si>
    <t>若尔盖县辖曼镇生活污水处理设施建设项目（含管网）</t>
  </si>
  <si>
    <t>新建1座日处理800吨的污水处理站及配套污水管网</t>
  </si>
  <si>
    <t>若尔盖县巴西镇生活污水处理设施建设项目</t>
  </si>
  <si>
    <t>新建1座日处理500吨的污水处理站及配套污水管网</t>
  </si>
  <si>
    <t>若尔盖县阿西镇生活污水处理设施建设项目</t>
  </si>
  <si>
    <t>若尔盖县铁布镇生活污水处理设施建设项目</t>
  </si>
  <si>
    <t>茂县</t>
  </si>
  <si>
    <t>茂县富顺镇镇污水处理设施项目（含管网）</t>
  </si>
  <si>
    <t>新建1座日处理300吨的污水处理站及配套污水管网</t>
  </si>
  <si>
    <t>茂县沟口镇污水处理设施项目（含管网）</t>
  </si>
  <si>
    <t>新建1座日处理100吨的污水处理站及配套污水管网</t>
  </si>
  <si>
    <t>茂县洼底镇污水处理设施项目（含管网）</t>
  </si>
  <si>
    <t>茂县沙坝镇污水处理设施项目（含管网）</t>
  </si>
  <si>
    <t>茂县南新镇污水处理设施项目（含1.5公里管网）</t>
  </si>
  <si>
    <t>新建1座日处理200吨的污水处理站及配套污水管网</t>
  </si>
  <si>
    <t>小金</t>
  </si>
  <si>
    <t>小金县宅垄镇污水处理设施建设项目（含管网）</t>
  </si>
  <si>
    <t>一体化污水处理设施及配套管网</t>
  </si>
  <si>
    <t>小金县八角镇污水处理设施建设项目（含管网）</t>
  </si>
  <si>
    <t>卧龙特区</t>
  </si>
  <si>
    <t>卧龙镇污水处理设施建设工程</t>
  </si>
  <si>
    <t>县城污水处理厂由一级B标提高到一级A标</t>
  </si>
  <si>
    <t>阿坝</t>
  </si>
  <si>
    <t>阿坝县贾洛镇黄河流域水生态保护和污染治理项目</t>
  </si>
  <si>
    <t>建设一座日处理能力300吨/日的污水处理厂，和配套管网5.5km，道路12000㎡，河道500m。</t>
  </si>
  <si>
    <t>阿坝县贾洛镇污水处理设施扩建项目</t>
  </si>
  <si>
    <t>建设一座日处理能力200吨/日的污水处理站，配套管网10km等基础设施。</t>
  </si>
  <si>
    <t>阿坝县各莫镇幸福美丽新村建设项目</t>
  </si>
  <si>
    <t>各莫镇建设一座日处理能力300吨/日的污水处理站及配套管网等基础设施。</t>
  </si>
  <si>
    <t>阿坝县麦尔玛镇市政管网等基础设施项目（一期）</t>
  </si>
  <si>
    <t>在市政管网等基础设施项目中，配套建设一座日处理能力1000吨/日的污水处理站及管网等基础设施。</t>
  </si>
  <si>
    <t>阿坝县河支镇幸福美丽新村建设项目</t>
  </si>
  <si>
    <t>河支镇建设一座日处理能力200吨/日的污水处理站及配套管网等基础设施。</t>
  </si>
  <si>
    <t>阿坝县安羌镇幸福美丽新村建设项目</t>
  </si>
  <si>
    <t>安羌镇建设一座日处理能力200吨/日的污水处理站及配套管网等基础设施。</t>
  </si>
  <si>
    <t>黑水</t>
  </si>
  <si>
    <t>黑水县色尔古镇污水处理设施（不含管网）</t>
  </si>
  <si>
    <t>建设2座日处理能力200吨/日的一体化污水处理站。</t>
  </si>
  <si>
    <t>黑水县西尔镇污水处理设施（含管网）</t>
  </si>
  <si>
    <t>建设1座日处理能力200吨/日的一体化污水处理站，和配套管网2.5KM。</t>
  </si>
  <si>
    <t>黑水县木苏镇污水处理设施（含管网）</t>
  </si>
  <si>
    <t>建设1座日处理能力200吨/日的一体化污水处理站，和配套管网2.8KM。</t>
  </si>
  <si>
    <t>黑水县扎窝镇污水处理设施（含管网）</t>
  </si>
  <si>
    <t>建设1座日处理能力200吨/日的一体化污水处理站，和配套管网3.1KM。</t>
  </si>
  <si>
    <t>二、城镇生活污水处理厂（站）改建（含提标改造）项目（万立方米/日）</t>
  </si>
  <si>
    <t>小金县污水处理厂提标改造（B标到A标）</t>
  </si>
  <si>
    <t>县（市）</t>
  </si>
  <si>
    <t>松潘县岷江流域污水治理项目（县城及十里乡污水管网建设项目）</t>
  </si>
  <si>
    <t>排水管网8.746公里，支管网 0.8公里</t>
  </si>
  <si>
    <t>2021年拟建,新增长江问题整改工作对应项目，黄河流域省级暗访督察发现问题整改工作对应项目</t>
  </si>
  <si>
    <t>松潘县川主寺镇污水处理厂提标改造项目</t>
  </si>
  <si>
    <t>污水厂处理规模1.0万吨/天。新建生化处理单元，新建深度处理磁分离系统，整改BAF生物滤池等建设内容。</t>
  </si>
  <si>
    <t>黑水县城市生活污水处理厂提标改造项目</t>
  </si>
  <si>
    <t>改造污水管网3公里、堤防加固1.5公里，污水处理厂0.2万立方米/日规模的设备的排放标准提升升级及配套设施等。</t>
  </si>
  <si>
    <t>耿达镇污水处理厂灾后恢复改建项目</t>
  </si>
  <si>
    <t>1.原址恢复改建耿达镇污水处理厂，主要内容包括：
（1）现场清淤，恢复厂区大门、道路、绿化等；
（2）对厂区受损建（构）筑物土建、门窗等进行恢复；
（3）改建格栅及提升泵井、紫外消毒及计量渠、配备鼓风机房和柴油发电机房；
（4）结合耿达镇前期污水厂运行经验，保留原有氧化沟工艺，仅将曝气系统恢复为底部曝气，配套建设鼓风机房等，保证冬季低温污水处理效果。
（5）结合耿达镇最新排放标准，改建深度处理系统（包括将纤维转盘滤池改为提升泵井）、新建高效沉淀池和反硝化深床滤池。
（6）改建厂区电气、自控系统。
（7）重建厂区靠河侧挡土墙。
2.改建耿达镇污水处理厂厂外污水管道，主要内容包括：
（1）改建沿河DN300污水干管等。</t>
  </si>
  <si>
    <t>若尔盖县城东区城市生活污水处理扩容及配套管网建设项目(8.3公里)</t>
  </si>
  <si>
    <t>若尔盖污水厂提标改造项目（从B标提至A标），扩建污水处理厂（新增污水处理能力3000吨/日,扩容至6500）及配套管网8.3公里</t>
  </si>
  <si>
    <t>2021年拟建，中央环保督察“回头看”第省第15项问题整改工作对应项目，黄河流域省级暗访督察发现问题整改工作对应项目</t>
  </si>
  <si>
    <t>三、排水管网排查检测项目（公里）</t>
  </si>
  <si>
    <t>马尔康市污水提质增效项目（二期）</t>
  </si>
  <si>
    <t>疏通清理污水管道8公里,井圈井盖更换30个,井筒维修20座,管道混凝土包封预计500米.</t>
  </si>
  <si>
    <t>茂县城市污水管网改造修复项目(含信息系统建设)</t>
  </si>
  <si>
    <t>约27公里污水管网检测、修复及信息系统建设等</t>
  </si>
  <si>
    <t>四、城镇排水管网新建项目（公里）</t>
  </si>
  <si>
    <t>阿坝县城中村市政基础设施建设项目</t>
  </si>
  <si>
    <t>新建排水管网等基础设施24km</t>
  </si>
  <si>
    <t>阿坝县阿坝镇老龙藏路等市政管网建设项目</t>
  </si>
  <si>
    <t>新改建排水管网等基础设施15km</t>
  </si>
  <si>
    <t>金川县勒乌镇八步里沟污水（雨水）干管建设项目</t>
  </si>
  <si>
    <t>新建勒乌镇污水管网2公里。</t>
  </si>
  <si>
    <t>2022.10</t>
  </si>
  <si>
    <t>金川县老城区污水收集干管建设项目</t>
  </si>
  <si>
    <t>新建金川县老城区污水管网1.5公里。</t>
  </si>
  <si>
    <t>2023.10</t>
  </si>
  <si>
    <t>金川县星月岛次干道污水（含道路）管网建设项目</t>
  </si>
  <si>
    <t>新建金川县星月岛次干道配套污水管网1.5公里。</t>
  </si>
  <si>
    <t>2022.12</t>
  </si>
  <si>
    <t>茂县城生活污水处理厂（二期）（扩容和提标）</t>
  </si>
  <si>
    <t>新增规模0.6万m3/d，将原污水厂扩容至1.2万m3/d；同时更换原污水厂的部分设备，增设深度处理系统。</t>
  </si>
  <si>
    <t>茂县羌乐街至滨江路防内涝治理工程</t>
  </si>
  <si>
    <t>新建约600米排水管网</t>
  </si>
  <si>
    <t>茂县城中村污水管网建设项目</t>
  </si>
  <si>
    <t>新建25公里污水收集管网</t>
  </si>
  <si>
    <t>小金县四姑娘山镇污水处理设施配套管网</t>
  </si>
  <si>
    <t>新建污水管网5.4千米</t>
  </si>
  <si>
    <t>小金县沃日镇污水处理设施配套管网</t>
  </si>
  <si>
    <t>新建污水管网5千米</t>
  </si>
  <si>
    <t>马尔康市2020年老旧小区暨城区雨污管网分流改造项目</t>
  </si>
  <si>
    <t>计划对老城区10个点位雨污分流改造工程</t>
  </si>
  <si>
    <t>若尔盖县达扎寺镇市政基础设施建设项目（含雨污分流管网改造）</t>
  </si>
  <si>
    <t>新建市政基础设施及配套管网2公里</t>
  </si>
  <si>
    <t>松潘县青云片区市政基础设施项目（含污水管网）</t>
  </si>
  <si>
    <t>新建管网、雨污分流支管网共13公里，及配套设施</t>
  </si>
  <si>
    <t>若尔盖唐克镇污水处理提升改造及配套管网项目</t>
  </si>
  <si>
    <t>若尔盖唐克镇污水提标改造及配套管网5公里</t>
  </si>
  <si>
    <t>县城雨污分流管网及污水收集管网建设项目</t>
  </si>
  <si>
    <t>新建污水管网2公里。</t>
  </si>
  <si>
    <t>五、城镇排水污水管网改造修复项目（公里）</t>
  </si>
  <si>
    <t>红原县城区污水管网改造项目</t>
  </si>
  <si>
    <t>对红原县城区地下水渗入排污管进行调查评价，路面恢复3200平米；新建DN800HDPE钢塑复合缠绕污水管长1775米，DN600HDPE钢塑复合缠绕污水管长1490米；改造DN400HDPE钢塑复合缠绕污水管长790米；DN600管道清淤1490米，检查井141座。配套绿化、亮化及设备设施等。</t>
  </si>
  <si>
    <t>2021年拟建，中央环保督察“回头看”第省第15项问题整改工作对应项目</t>
  </si>
  <si>
    <t>理县</t>
  </si>
  <si>
    <t>理县杂谷脑镇雨污分流管网及改造修复项目</t>
  </si>
  <si>
    <t>改造县城老街雨污分流及新街污水管网10公里。</t>
  </si>
  <si>
    <t>理县米亚罗镇、古尔沟镇、薛城镇三个建制镇排水污水管网建设改造修复项目</t>
  </si>
  <si>
    <t>新建米亚罗镇长河坝日处理200吨一体化污水处理站；古尔沟镇污水管道水毁2500米修复；改造薛城镇老街污水主管1000米，支管2000米。</t>
  </si>
  <si>
    <t>小金县两河口镇雨污分流管网建设项目</t>
  </si>
  <si>
    <t>新建污水管网4千米</t>
  </si>
  <si>
    <t>汶川</t>
  </si>
  <si>
    <t>汶川县建制镇污水管网项目</t>
  </si>
  <si>
    <t>绵虒镇、漩口镇、三江镇、水磨镇、映秀镇5个镇共新建污水管网18.5公里及配套设施</t>
  </si>
  <si>
    <t>卧龙特区耿达镇、卧龙镇污水管网灾后恢复重建工程建设项目</t>
  </si>
  <si>
    <t>1.重建卧龙镇月亮湾大桥至胆扎河坝桥段污水管道，管道沿303省道道路外侧、河道左岸绿地敷设，管径dn300，管长990m；
2.重建耿达镇九米桥停车场段污水管道，管道按原位恢复，敷设在重建河堤内侧，管径dn300，管长70m；
3.重建耿达镇中心学校下游段污水管道，管道按原位恢复，敷设在重建河堤内，管径dn300，管长200m；
4.卧龙镇及耿达镇现状管道清淤，管径dn300，清淤长度约1000m。</t>
  </si>
  <si>
    <t>六、城市黑臭水体治理项目</t>
  </si>
  <si>
    <t>---</t>
  </si>
  <si>
    <t>七、城市再生水利用设施建设项目（万立方米/日）</t>
  </si>
  <si>
    <t>八 、城市污泥无害化处理处置设施建设项目（吨/日）</t>
  </si>
  <si>
    <t>九、城镇污水处理设施运行监管平台建设项目</t>
  </si>
  <si>
    <t>全州</t>
  </si>
  <si>
    <t>阿坝州城镇污水处理设施运行监管信息化平台及监测站（州本级+13县市）</t>
  </si>
  <si>
    <t>州本级</t>
  </si>
  <si>
    <t>十、城镇污水处理监测站建设项目</t>
  </si>
  <si>
    <t>十一、阿坝州城镇污水处理设施运营维护管理项目</t>
  </si>
  <si>
    <t>全州13个县城污水处理设施和69个建制镇污水处理设施运营维护管理每年需1亿元，3年共需3亿元。</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</si>
</sst>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 numFmtId="177" formatCode="0.00_);[Red]\(0.00\)"/>
    <numFmt numFmtId="178" formatCode="0_ "/>
  </numFmts>
  <fonts count="36">
    <font>
      <sz val="11"/>
      <color rgb="FF000000"/>
      <name val="宋体"/>
      <charset val="134"/>
    </font>
    <font>
      <sz val="12"/>
      <color rgb="FF000000"/>
      <name val="宋体"/>
      <charset val="134"/>
    </font>
    <font>
      <b/>
      <sz val="12"/>
      <color rgb="FF000000"/>
      <name val="Times New Roman"/>
      <charset val="134"/>
    </font>
    <font>
      <sz val="10"/>
      <color rgb="FF000000"/>
      <name val="Times New Roman"/>
      <charset val="134"/>
    </font>
    <font>
      <sz val="10"/>
      <color rgb="FF000000"/>
      <name val="宋体"/>
      <charset val="134"/>
    </font>
    <font>
      <sz val="10"/>
      <color rgb="FFFF0000"/>
      <name val="宋体"/>
      <charset val="134"/>
    </font>
    <font>
      <sz val="10"/>
      <name val="宋体"/>
      <charset val="134"/>
    </font>
    <font>
      <b/>
      <sz val="10"/>
      <color rgb="FF000000"/>
      <name val="宋体"/>
      <charset val="134"/>
    </font>
    <font>
      <sz val="18"/>
      <color rgb="FF000000"/>
      <name val="方正小标宋简体"/>
      <charset val="134"/>
    </font>
    <font>
      <sz val="14"/>
      <color rgb="FF000000"/>
      <name val="仿宋_GB2312"/>
      <charset val="134"/>
    </font>
    <font>
      <sz val="10"/>
      <color rgb="FF000000"/>
      <name val="黑体"/>
      <charset val="134"/>
    </font>
    <font>
      <b/>
      <sz val="10"/>
      <color rgb="FF000000"/>
      <name val="黑体"/>
      <charset val="134"/>
    </font>
    <font>
      <b/>
      <sz val="10"/>
      <color rgb="FF000000"/>
      <name val="Times New Roman"/>
      <charset val="134"/>
    </font>
    <font>
      <sz val="11"/>
      <color rgb="FFFF0000"/>
      <name val="宋体"/>
      <charset val="134"/>
    </font>
    <font>
      <b/>
      <sz val="11"/>
      <color rgb="FF000000"/>
      <name val="宋体"/>
      <charset val="134"/>
    </font>
    <font>
      <b/>
      <sz val="12"/>
      <color rgb="FF000000"/>
      <name val="宋体"/>
      <charset val="134"/>
    </font>
    <font>
      <sz val="11"/>
      <color rgb="FF9C0006"/>
      <name val="宋体"/>
      <charset val="0"/>
      <scheme val="minor"/>
    </font>
    <font>
      <sz val="11"/>
      <color theme="1"/>
      <name val="宋体"/>
      <charset val="0"/>
      <scheme val="minor"/>
    </font>
    <font>
      <sz val="11"/>
      <color theme="1"/>
      <name val="宋体"/>
      <charset val="134"/>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s>
  <fills count="3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rgb="FFFFCC9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rgb="FFF2F2F2"/>
        <bgColor indexed="64"/>
      </patternFill>
    </fill>
    <fill>
      <patternFill patternType="solid">
        <fgColor theme="6" tint="0.799981688894314"/>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71">
    <xf numFmtId="0" fontId="0" fillId="0" borderId="0">
      <alignment vertical="center"/>
    </xf>
    <xf numFmtId="42" fontId="18" fillId="0" borderId="0" applyFont="0" applyFill="0" applyBorder="0" applyAlignment="0" applyProtection="0">
      <alignment vertical="center"/>
    </xf>
    <xf numFmtId="0" fontId="17" fillId="19" borderId="0" applyNumberFormat="0" applyBorder="0" applyAlignment="0" applyProtection="0">
      <alignment vertical="center"/>
    </xf>
    <xf numFmtId="0" fontId="21" fillId="12" borderId="7" applyNumberFormat="0" applyAlignment="0" applyProtection="0">
      <alignment vertical="center"/>
    </xf>
    <xf numFmtId="44" fontId="18" fillId="0" borderId="0" applyFont="0" applyFill="0" applyBorder="0" applyAlignment="0" applyProtection="0">
      <alignment vertical="center"/>
    </xf>
    <xf numFmtId="0" fontId="0" fillId="0" borderId="0">
      <protection locked="0"/>
    </xf>
    <xf numFmtId="0" fontId="0" fillId="0" borderId="0">
      <alignment vertical="center"/>
    </xf>
    <xf numFmtId="41" fontId="18" fillId="0" borderId="0" applyFont="0" applyFill="0" applyBorder="0" applyAlignment="0" applyProtection="0">
      <alignment vertical="center"/>
    </xf>
    <xf numFmtId="0" fontId="17" fillId="9" borderId="0" applyNumberFormat="0" applyBorder="0" applyAlignment="0" applyProtection="0">
      <alignment vertical="center"/>
    </xf>
    <xf numFmtId="0" fontId="16" fillId="6" borderId="0" applyNumberFormat="0" applyBorder="0" applyAlignment="0" applyProtection="0">
      <alignment vertical="center"/>
    </xf>
    <xf numFmtId="43" fontId="18" fillId="0" borderId="0" applyFont="0" applyFill="0" applyBorder="0" applyAlignment="0" applyProtection="0">
      <alignment vertical="center"/>
    </xf>
    <xf numFmtId="0" fontId="19" fillId="15" borderId="0" applyNumberFormat="0" applyBorder="0" applyAlignment="0" applyProtection="0">
      <alignment vertical="center"/>
    </xf>
    <xf numFmtId="0" fontId="33" fillId="0" borderId="0" applyNumberFormat="0" applyFill="0" applyBorder="0" applyAlignment="0" applyProtection="0">
      <alignment vertical="center"/>
    </xf>
    <xf numFmtId="9" fontId="18" fillId="0" borderId="0" applyFont="0" applyFill="0" applyBorder="0" applyAlignment="0" applyProtection="0">
      <alignment vertical="center"/>
    </xf>
    <xf numFmtId="0" fontId="35" fillId="0" borderId="0" applyNumberFormat="0" applyFill="0" applyBorder="0" applyAlignment="0" applyProtection="0">
      <alignment vertical="center"/>
    </xf>
    <xf numFmtId="0" fontId="18" fillId="16" borderId="9" applyNumberFormat="0" applyFont="0" applyAlignment="0" applyProtection="0">
      <alignment vertical="center"/>
    </xf>
    <xf numFmtId="0" fontId="0" fillId="0" borderId="0" applyProtection="0">
      <alignment vertical="center"/>
    </xf>
    <xf numFmtId="0" fontId="19" fillId="32" borderId="0" applyNumberFormat="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protection locked="0"/>
    </xf>
    <xf numFmtId="0" fontId="0" fillId="0" borderId="0">
      <alignment vertical="center"/>
    </xf>
    <xf numFmtId="0" fontId="34" fillId="0" borderId="0" applyNumberFormat="0" applyFill="0" applyBorder="0" applyAlignment="0" applyProtection="0">
      <alignment vertical="center"/>
    </xf>
    <xf numFmtId="0" fontId="0" fillId="0" borderId="0"/>
    <xf numFmtId="0" fontId="23" fillId="0" borderId="8" applyNumberFormat="0" applyFill="0" applyAlignment="0" applyProtection="0">
      <alignment vertical="center"/>
    </xf>
    <xf numFmtId="0" fontId="27" fillId="0" borderId="8" applyNumberFormat="0" applyFill="0" applyAlignment="0" applyProtection="0">
      <alignment vertical="center"/>
    </xf>
    <xf numFmtId="0" fontId="19" fillId="14" borderId="0" applyNumberFormat="0" applyBorder="0" applyAlignment="0" applyProtection="0">
      <alignment vertical="center"/>
    </xf>
    <xf numFmtId="0" fontId="30" fillId="0" borderId="13" applyNumberFormat="0" applyFill="0" applyAlignment="0" applyProtection="0">
      <alignment vertical="center"/>
    </xf>
    <xf numFmtId="0" fontId="19" fillId="10" borderId="0" applyNumberFormat="0" applyBorder="0" applyAlignment="0" applyProtection="0">
      <alignment vertical="center"/>
    </xf>
    <xf numFmtId="0" fontId="24" fillId="18" borderId="10" applyNumberFormat="0" applyAlignment="0" applyProtection="0">
      <alignment vertical="center"/>
    </xf>
    <xf numFmtId="0" fontId="31" fillId="18" borderId="7" applyNumberFormat="0" applyAlignment="0" applyProtection="0">
      <alignment vertical="center"/>
    </xf>
    <xf numFmtId="0" fontId="29" fillId="29" borderId="12" applyNumberFormat="0" applyAlignment="0" applyProtection="0">
      <alignment vertical="center"/>
    </xf>
    <xf numFmtId="0" fontId="17" fillId="27" borderId="0" applyNumberFormat="0" applyBorder="0" applyAlignment="0" applyProtection="0">
      <alignment vertical="center"/>
    </xf>
    <xf numFmtId="0" fontId="19" fillId="11" borderId="0" applyNumberFormat="0" applyBorder="0" applyAlignment="0" applyProtection="0">
      <alignment vertical="center"/>
    </xf>
    <xf numFmtId="0" fontId="20" fillId="0" borderId="6" applyNumberFormat="0" applyFill="0" applyAlignment="0" applyProtection="0">
      <alignment vertical="center"/>
    </xf>
    <xf numFmtId="0" fontId="26" fillId="0" borderId="11" applyNumberFormat="0" applyFill="0" applyAlignment="0" applyProtection="0">
      <alignment vertical="center"/>
    </xf>
    <xf numFmtId="0" fontId="28" fillId="28" borderId="0" applyNumberFormat="0" applyBorder="0" applyAlignment="0" applyProtection="0">
      <alignment vertical="center"/>
    </xf>
    <xf numFmtId="0" fontId="22" fillId="13" borderId="0" applyNumberFormat="0" applyBorder="0" applyAlignment="0" applyProtection="0">
      <alignment vertical="center"/>
    </xf>
    <xf numFmtId="0" fontId="17" fillId="23" borderId="0" applyNumberFormat="0" applyBorder="0" applyAlignment="0" applyProtection="0">
      <alignment vertical="center"/>
    </xf>
    <xf numFmtId="0" fontId="19" fillId="20" borderId="0" applyNumberFormat="0" applyBorder="0" applyAlignment="0" applyProtection="0">
      <alignment vertical="center"/>
    </xf>
    <xf numFmtId="0" fontId="17" fillId="25"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8" borderId="0" applyNumberFormat="0" applyBorder="0" applyAlignment="0" applyProtection="0">
      <alignment vertical="center"/>
    </xf>
    <xf numFmtId="0" fontId="19" fillId="22" borderId="0" applyNumberFormat="0" applyBorder="0" applyAlignment="0" applyProtection="0">
      <alignment vertical="center"/>
    </xf>
    <xf numFmtId="0" fontId="19" fillId="21" borderId="0" applyNumberFormat="0" applyBorder="0" applyAlignment="0" applyProtection="0">
      <alignment vertical="center"/>
    </xf>
    <xf numFmtId="0" fontId="17" fillId="36" borderId="0" applyNumberFormat="0" applyBorder="0" applyAlignment="0" applyProtection="0">
      <alignment vertical="center"/>
    </xf>
    <xf numFmtId="0" fontId="17" fillId="24" borderId="0" applyNumberFormat="0" applyBorder="0" applyAlignment="0" applyProtection="0">
      <alignment vertical="center"/>
    </xf>
    <xf numFmtId="0" fontId="19" fillId="31" borderId="0" applyNumberFormat="0" applyBorder="0" applyAlignment="0" applyProtection="0">
      <alignment vertical="center"/>
    </xf>
    <xf numFmtId="0" fontId="17" fillId="30" borderId="0" applyNumberFormat="0" applyBorder="0" applyAlignment="0" applyProtection="0">
      <alignment vertical="center"/>
    </xf>
    <xf numFmtId="0" fontId="19" fillId="35"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7" fillId="7" borderId="0" applyNumberFormat="0" applyBorder="0" applyAlignment="0" applyProtection="0">
      <alignment vertical="center"/>
    </xf>
    <xf numFmtId="0" fontId="0" fillId="0" borderId="0" applyProtection="0">
      <alignment vertical="center"/>
    </xf>
    <xf numFmtId="0" fontId="19" fillId="34" borderId="0" applyNumberFormat="0" applyBorder="0" applyAlignment="0" applyProtection="0">
      <alignment vertical="center"/>
    </xf>
    <xf numFmtId="0" fontId="0" fillId="0" borderId="0">
      <alignment vertical="center"/>
    </xf>
    <xf numFmtId="0" fontId="0" fillId="0" borderId="0">
      <protection locked="0"/>
    </xf>
    <xf numFmtId="0" fontId="0" fillId="0" borderId="0">
      <alignment vertical="center"/>
    </xf>
    <xf numFmtId="9" fontId="0" fillId="0" borderId="0">
      <alignment vertical="top"/>
      <protection locked="0"/>
    </xf>
    <xf numFmtId="0" fontId="0" fillId="0" borderId="0">
      <protection locked="0"/>
    </xf>
    <xf numFmtId="0" fontId="0" fillId="0" borderId="0">
      <alignment vertical="center"/>
    </xf>
    <xf numFmtId="0" fontId="0" fillId="0" borderId="0">
      <alignment vertical="center"/>
    </xf>
    <xf numFmtId="0" fontId="0" fillId="0" borderId="0">
      <protection locked="0"/>
    </xf>
    <xf numFmtId="0" fontId="0" fillId="0" borderId="0">
      <protection locked="0"/>
    </xf>
    <xf numFmtId="0" fontId="0" fillId="0" borderId="0">
      <alignment vertical="center"/>
    </xf>
    <xf numFmtId="0" fontId="0" fillId="0" borderId="0">
      <alignment vertical="center"/>
    </xf>
    <xf numFmtId="0" fontId="0" fillId="0" borderId="0">
      <protection locked="0"/>
    </xf>
    <xf numFmtId="0" fontId="0" fillId="0" borderId="0">
      <alignment vertical="center"/>
    </xf>
    <xf numFmtId="0" fontId="0" fillId="0" borderId="0"/>
  </cellStyleXfs>
  <cellXfs count="100">
    <xf numFmtId="0" fontId="0" fillId="0" borderId="0" xfId="0" applyAlignment="1">
      <alignment vertical="center"/>
    </xf>
    <xf numFmtId="0" fontId="1" fillId="2"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3"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Alignment="1">
      <alignment vertical="center"/>
    </xf>
    <xf numFmtId="0" fontId="4" fillId="4"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0" fillId="0" borderId="0" xfId="0" applyAlignment="1">
      <alignment horizontal="center" vertical="center"/>
    </xf>
    <xf numFmtId="0" fontId="0" fillId="0" borderId="0" xfId="0" applyFill="1" applyAlignment="1">
      <alignment vertical="center"/>
    </xf>
    <xf numFmtId="177" fontId="0" fillId="0" borderId="0" xfId="0" applyNumberFormat="1" applyAlignment="1">
      <alignment horizontal="center" vertical="center"/>
    </xf>
    <xf numFmtId="0" fontId="0" fillId="0" borderId="0" xfId="0" applyAlignment="1">
      <alignment horizontal="center" vertical="center" wrapText="1"/>
    </xf>
    <xf numFmtId="0" fontId="1" fillId="5" borderId="0" xfId="0" applyFont="1" applyFill="1" applyBorder="1" applyAlignment="1">
      <alignment horizontal="center" vertical="center"/>
    </xf>
    <xf numFmtId="0" fontId="8" fillId="5" borderId="0" xfId="0" applyFont="1" applyFill="1" applyBorder="1" applyAlignment="1">
      <alignment horizontal="center" vertical="center" wrapText="1"/>
    </xf>
    <xf numFmtId="178" fontId="8" fillId="5" borderId="0"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178" fontId="9" fillId="5" borderId="1" xfId="0" applyNumberFormat="1" applyFont="1" applyFill="1" applyBorder="1" applyAlignment="1">
      <alignment horizontal="left" vertical="center" wrapText="1"/>
    </xf>
    <xf numFmtId="0" fontId="10" fillId="5" borderId="2" xfId="0" applyFont="1" applyFill="1" applyBorder="1" applyAlignment="1">
      <alignment horizontal="center" vertical="center" wrapText="1"/>
    </xf>
    <xf numFmtId="0" fontId="10" fillId="5" borderId="2" xfId="0" applyFont="1" applyFill="1" applyBorder="1" applyAlignment="1">
      <alignment horizontal="left" vertical="center" wrapText="1"/>
    </xf>
    <xf numFmtId="178" fontId="10"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xf>
    <xf numFmtId="0" fontId="11" fillId="5" borderId="2" xfId="0" applyFont="1" applyFill="1" applyBorder="1" applyAlignment="1">
      <alignment horizontal="left" vertical="center" wrapText="1"/>
    </xf>
    <xf numFmtId="0" fontId="12" fillId="5" borderId="2" xfId="0" applyFont="1" applyFill="1" applyBorder="1" applyAlignment="1">
      <alignment horizontal="center" vertical="center" wrapText="1"/>
    </xf>
    <xf numFmtId="0" fontId="0" fillId="5" borderId="0" xfId="0" applyFill="1" applyAlignment="1">
      <alignment vertical="center"/>
    </xf>
    <xf numFmtId="0" fontId="12" fillId="5" borderId="2" xfId="0" applyFont="1" applyFill="1" applyBorder="1" applyAlignment="1">
      <alignment horizontal="left" vertical="center" wrapText="1"/>
    </xf>
    <xf numFmtId="0" fontId="3" fillId="5" borderId="2" xfId="0" applyFont="1" applyFill="1" applyBorder="1" applyAlignment="1">
      <alignment horizontal="center" vertical="center"/>
    </xf>
    <xf numFmtId="0" fontId="7" fillId="5" borderId="2" xfId="0" applyFont="1" applyFill="1" applyBorder="1" applyAlignment="1">
      <alignment horizontal="left" vertical="center" wrapText="1"/>
    </xf>
    <xf numFmtId="0" fontId="13" fillId="5" borderId="2" xfId="0" applyFont="1" applyFill="1" applyBorder="1" applyAlignment="1">
      <alignment vertical="center" wrapText="1"/>
    </xf>
    <xf numFmtId="178" fontId="3"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vertical="center" wrapText="1"/>
    </xf>
    <xf numFmtId="0" fontId="4" fillId="5" borderId="2" xfId="63" applyFont="1" applyFill="1" applyBorder="1" applyAlignment="1">
      <alignment horizontal="center" vertical="center" wrapText="1"/>
    </xf>
    <xf numFmtId="178" fontId="4" fillId="5" borderId="2" xfId="0" applyNumberFormat="1" applyFont="1" applyFill="1" applyBorder="1" applyAlignment="1">
      <alignment horizontal="center" vertical="center" wrapText="1"/>
    </xf>
    <xf numFmtId="0" fontId="4" fillId="5" borderId="2" xfId="59" applyFont="1" applyFill="1" applyBorder="1" applyAlignment="1">
      <alignment horizontal="center" vertical="center" wrapText="1"/>
    </xf>
    <xf numFmtId="0" fontId="4" fillId="5" borderId="2" xfId="53" applyFont="1" applyFill="1" applyBorder="1" applyAlignment="1">
      <alignment horizontal="center" vertical="center" wrapText="1"/>
    </xf>
    <xf numFmtId="0" fontId="7" fillId="5" borderId="2" xfId="0" applyFont="1" applyFill="1" applyBorder="1" applyAlignment="1">
      <alignment horizontal="center" vertical="center" wrapText="1"/>
    </xf>
    <xf numFmtId="0" fontId="4" fillId="5" borderId="2" xfId="63" applyFont="1" applyFill="1" applyBorder="1" applyAlignment="1">
      <alignment horizontal="center" vertical="center"/>
    </xf>
    <xf numFmtId="0" fontId="14" fillId="5" borderId="0" xfId="0" applyFont="1" applyFill="1" applyAlignment="1">
      <alignment horizontal="center" vertical="center"/>
    </xf>
    <xf numFmtId="0" fontId="4" fillId="5" borderId="2" xfId="0" applyFont="1" applyFill="1" applyBorder="1" applyAlignment="1">
      <alignment vertical="center"/>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178" fontId="4" fillId="3" borderId="2" xfId="0" applyNumberFormat="1" applyFont="1" applyFill="1" applyBorder="1" applyAlignment="1">
      <alignment horizontal="center" vertical="center" wrapText="1"/>
    </xf>
    <xf numFmtId="178" fontId="9" fillId="5" borderId="0" xfId="0" applyNumberFormat="1" applyFont="1" applyFill="1" applyBorder="1" applyAlignment="1">
      <alignment horizontal="left" vertical="center" wrapText="1"/>
    </xf>
    <xf numFmtId="177" fontId="10" fillId="5" borderId="2" xfId="0" applyNumberFormat="1" applyFont="1" applyFill="1" applyBorder="1" applyAlignment="1">
      <alignment horizontal="center" vertical="center" wrapText="1"/>
    </xf>
    <xf numFmtId="0" fontId="14" fillId="5" borderId="0" xfId="0" applyFont="1" applyFill="1" applyAlignment="1">
      <alignment vertical="center"/>
    </xf>
    <xf numFmtId="176" fontId="12" fillId="5" borderId="3" xfId="0" applyNumberFormat="1" applyFont="1" applyFill="1" applyBorder="1" applyAlignment="1">
      <alignment horizontal="center" vertical="center" wrapText="1"/>
    </xf>
    <xf numFmtId="177" fontId="3" fillId="5" borderId="2" xfId="0" applyNumberFormat="1" applyFont="1" applyFill="1" applyBorder="1" applyAlignment="1">
      <alignment horizontal="center" vertical="center"/>
    </xf>
    <xf numFmtId="177"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177" fontId="4" fillId="5" borderId="2" xfId="0" applyNumberFormat="1" applyFont="1" applyFill="1" applyBorder="1" applyAlignment="1">
      <alignment horizontal="center" vertical="center" wrapText="1"/>
    </xf>
    <xf numFmtId="177" fontId="4" fillId="5" borderId="2" xfId="59" applyNumberFormat="1" applyFont="1" applyFill="1" applyBorder="1" applyAlignment="1">
      <alignment horizontal="center" vertical="center" wrapText="1"/>
    </xf>
    <xf numFmtId="177" fontId="4" fillId="5" borderId="2" xfId="53" applyNumberFormat="1" applyFont="1" applyFill="1" applyBorder="1" applyAlignment="1">
      <alignment horizontal="center" vertical="center" wrapText="1"/>
    </xf>
    <xf numFmtId="178" fontId="4" fillId="5" borderId="2" xfId="59" applyNumberFormat="1" applyFont="1" applyFill="1" applyBorder="1" applyAlignment="1">
      <alignment horizontal="center" vertical="center" wrapText="1"/>
    </xf>
    <xf numFmtId="177" fontId="7" fillId="5" borderId="2" xfId="0" applyNumberFormat="1" applyFont="1" applyFill="1" applyBorder="1" applyAlignment="1">
      <alignment horizontal="center" vertical="center" wrapText="1"/>
    </xf>
    <xf numFmtId="177" fontId="4" fillId="5" borderId="2" xfId="0" applyNumberFormat="1" applyFont="1" applyFill="1" applyBorder="1" applyAlignment="1">
      <alignment horizontal="center" vertical="center"/>
    </xf>
    <xf numFmtId="0" fontId="4" fillId="5" borderId="2" xfId="0" applyFont="1" applyFill="1" applyBorder="1" applyAlignment="1">
      <alignment horizontal="center" vertical="top" wrapText="1"/>
    </xf>
    <xf numFmtId="177" fontId="4" fillId="3" borderId="2" xfId="0" applyNumberFormat="1" applyFont="1" applyFill="1" applyBorder="1" applyAlignment="1">
      <alignment horizontal="center" vertical="center" wrapText="1"/>
    </xf>
    <xf numFmtId="0" fontId="4" fillId="3" borderId="2" xfId="63" applyFont="1" applyFill="1" applyBorder="1" applyAlignment="1">
      <alignment horizontal="center" vertical="center" wrapText="1"/>
    </xf>
    <xf numFmtId="0" fontId="4" fillId="3" borderId="2" xfId="0" applyFont="1" applyFill="1" applyBorder="1" applyAlignment="1">
      <alignment horizontal="left" vertical="center"/>
    </xf>
    <xf numFmtId="0" fontId="1" fillId="5" borderId="0" xfId="0" applyFont="1" applyFill="1" applyBorder="1" applyAlignment="1">
      <alignment horizontal="center" vertical="center" wrapText="1"/>
    </xf>
    <xf numFmtId="0" fontId="1" fillId="5" borderId="0" xfId="0" applyFont="1" applyFill="1" applyBorder="1" applyAlignment="1">
      <alignment vertical="center"/>
    </xf>
    <xf numFmtId="0" fontId="15"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2" fillId="5" borderId="0" xfId="0" applyFont="1" applyFill="1" applyBorder="1" applyAlignment="1">
      <alignment vertical="center"/>
    </xf>
    <xf numFmtId="0" fontId="3" fillId="5" borderId="0" xfId="0" applyFont="1" applyFill="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4" fillId="5" borderId="0" xfId="0" applyFont="1" applyFill="1" applyBorder="1" applyAlignment="1">
      <alignment horizontal="left" vertical="center"/>
    </xf>
    <xf numFmtId="0" fontId="4" fillId="5" borderId="0" xfId="0" applyFont="1" applyFill="1" applyAlignment="1">
      <alignment vertical="center"/>
    </xf>
    <xf numFmtId="0" fontId="4" fillId="3" borderId="2" xfId="0" applyFont="1" applyFill="1" applyBorder="1" applyAlignment="1">
      <alignment horizontal="center" vertical="center"/>
    </xf>
    <xf numFmtId="0" fontId="7" fillId="5" borderId="2" xfId="0" applyFont="1" applyFill="1" applyBorder="1" applyAlignment="1">
      <alignment horizontal="center" vertical="center"/>
    </xf>
    <xf numFmtId="178" fontId="7" fillId="5" borderId="2"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xf>
    <xf numFmtId="0" fontId="7" fillId="2" borderId="2" xfId="0" applyFont="1" applyFill="1" applyBorder="1" applyAlignment="1">
      <alignment horizontal="center" vertical="center" wrapText="1"/>
    </xf>
    <xf numFmtId="0" fontId="4" fillId="0" borderId="2" xfId="0" applyFont="1" applyFill="1" applyBorder="1" applyAlignment="1">
      <alignment vertical="center"/>
    </xf>
    <xf numFmtId="0" fontId="7" fillId="2" borderId="2" xfId="0" applyFont="1" applyFill="1" applyBorder="1" applyAlignment="1">
      <alignment horizontal="center" vertical="center"/>
    </xf>
    <xf numFmtId="178" fontId="4"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0" borderId="2" xfId="0" applyFont="1" applyBorder="1" applyAlignment="1">
      <alignment horizontal="center" vertical="center"/>
    </xf>
    <xf numFmtId="0" fontId="4" fillId="0" borderId="2" xfId="0" applyFont="1" applyFill="1" applyBorder="1" applyAlignment="1">
      <alignment vertical="center" wrapText="1"/>
    </xf>
    <xf numFmtId="0" fontId="4" fillId="5" borderId="2" xfId="0" applyFont="1" applyFill="1" applyBorder="1" applyAlignment="1">
      <alignment horizontal="left" vertical="center"/>
    </xf>
    <xf numFmtId="0" fontId="4" fillId="5" borderId="5" xfId="0" applyFont="1" applyFill="1" applyBorder="1" applyAlignment="1">
      <alignment horizontal="center" vertical="center" wrapText="1"/>
    </xf>
    <xf numFmtId="0" fontId="4" fillId="5" borderId="5" xfId="0" applyFont="1" applyFill="1" applyBorder="1" applyAlignment="1">
      <alignment vertical="center"/>
    </xf>
    <xf numFmtId="177" fontId="7" fillId="2" borderId="2"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xf>
    <xf numFmtId="0" fontId="6" fillId="5" borderId="0" xfId="0" applyFont="1" applyFill="1" applyAlignment="1">
      <alignment vertical="center"/>
    </xf>
    <xf numFmtId="0" fontId="7" fillId="5" borderId="0" xfId="0" applyFont="1" applyFill="1" applyBorder="1" applyAlignment="1">
      <alignment vertical="center"/>
    </xf>
    <xf numFmtId="0" fontId="4" fillId="0" borderId="2" xfId="0" applyFont="1" applyFill="1" applyBorder="1" applyAlignment="1">
      <alignment horizontal="center" vertical="center"/>
    </xf>
  </cellXfs>
  <cellStyles count="71">
    <cellStyle name="常规" xfId="0" builtinId="0"/>
    <cellStyle name="货币[0]" xfId="1" builtinId="7"/>
    <cellStyle name="20% - 强调文字颜色 3" xfId="2" builtinId="38"/>
    <cellStyle name="输入" xfId="3" builtinId="20"/>
    <cellStyle name="货币" xfId="4" builtinId="4"/>
    <cellStyle name="常规 10 3" xfId="5"/>
    <cellStyle name="常规 11 2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12" xfId="22"/>
    <cellStyle name="解释性文本" xfId="23" builtinId="53"/>
    <cellStyle name="常规 8" xfId="24"/>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常规 10 2" xfId="55"/>
    <cellStyle name="60% - 强调文字颜色 6" xfId="56" builtinId="52"/>
    <cellStyle name="常规 2" xfId="57"/>
    <cellStyle name="常规 3 2 2 3" xfId="58"/>
    <cellStyle name="常规 5" xfId="59"/>
    <cellStyle name="百分比 3" xfId="60"/>
    <cellStyle name="常规 11" xfId="61"/>
    <cellStyle name="常规 11 3" xfId="62"/>
    <cellStyle name="常规 3" xfId="63"/>
    <cellStyle name="常规 3 5" xfId="64"/>
    <cellStyle name="常规 4" xfId="65"/>
    <cellStyle name="常规 4 2" xfId="66"/>
    <cellStyle name="常规 4 3" xfId="67"/>
    <cellStyle name="常规 5 5" xfId="68"/>
    <cellStyle name="常规 7" xfId="69"/>
    <cellStyle name="常规 9" xfId="70"/>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5"/>
  <sheetViews>
    <sheetView tabSelected="1" zoomScale="85" zoomScaleNormal="85" workbookViewId="0">
      <pane xSplit="7" ySplit="5" topLeftCell="H6" activePane="bottomRight" state="frozen"/>
      <selection/>
      <selection pane="topRight"/>
      <selection pane="bottomLeft"/>
      <selection pane="bottomRight" activeCell="I42" sqref="I42"/>
    </sheetView>
  </sheetViews>
  <sheetFormatPr defaultColWidth="9" defaultRowHeight="14"/>
  <cols>
    <col min="1" max="1" width="4.12727272727273" style="13" customWidth="1"/>
    <col min="2" max="2" width="6.5" style="13" customWidth="1"/>
    <col min="3" max="3" width="19.3727272727273" customWidth="1"/>
    <col min="5" max="5" width="23.1272727272727" style="14" customWidth="1"/>
    <col min="7" max="7" width="9.75454545454545" style="13" customWidth="1"/>
    <col min="8" max="8" width="9" style="13"/>
    <col min="9" max="10" width="9" style="15"/>
    <col min="11" max="16" width="9" style="13"/>
    <col min="17" max="17" width="17.5" style="16" customWidth="1"/>
  </cols>
  <sheetData>
    <row r="1" s="1" customFormat="1" ht="27" customHeight="1" spans="1:18">
      <c r="A1" s="17"/>
      <c r="B1" s="17"/>
      <c r="C1" s="18" t="s">
        <v>0</v>
      </c>
      <c r="D1" s="18"/>
      <c r="E1" s="18"/>
      <c r="F1" s="18"/>
      <c r="G1" s="19"/>
      <c r="H1" s="18"/>
      <c r="I1" s="19"/>
      <c r="J1" s="19"/>
      <c r="K1" s="19"/>
      <c r="L1" s="19"/>
      <c r="M1" s="19"/>
      <c r="N1" s="19"/>
      <c r="O1" s="19"/>
      <c r="P1" s="19"/>
      <c r="Q1" s="66"/>
      <c r="R1" s="67"/>
    </row>
    <row r="2" s="1" customFormat="1" ht="19.5" customHeight="1" spans="1:18">
      <c r="A2" s="17"/>
      <c r="B2" s="17"/>
      <c r="C2" s="20" t="s">
        <v>1</v>
      </c>
      <c r="D2" s="20"/>
      <c r="E2" s="20"/>
      <c r="F2" s="20"/>
      <c r="G2" s="21"/>
      <c r="H2" s="20"/>
      <c r="I2" s="21"/>
      <c r="J2" s="21"/>
      <c r="K2" s="49"/>
      <c r="L2" s="49"/>
      <c r="M2" s="49"/>
      <c r="N2" s="49"/>
      <c r="O2" s="49"/>
      <c r="P2" s="49"/>
      <c r="Q2" s="66"/>
      <c r="R2" s="67"/>
    </row>
    <row r="3" s="1" customFormat="1" ht="18" customHeight="1" spans="1:18">
      <c r="A3" s="22" t="s">
        <v>2</v>
      </c>
      <c r="B3" s="22" t="s">
        <v>3</v>
      </c>
      <c r="C3" s="23" t="s">
        <v>4</v>
      </c>
      <c r="D3" s="22" t="s">
        <v>5</v>
      </c>
      <c r="E3" s="22" t="s">
        <v>6</v>
      </c>
      <c r="F3" s="22" t="s">
        <v>7</v>
      </c>
      <c r="G3" s="24" t="s">
        <v>8</v>
      </c>
      <c r="H3" s="24" t="s">
        <v>9</v>
      </c>
      <c r="I3" s="50" t="s">
        <v>10</v>
      </c>
      <c r="J3" s="50" t="s">
        <v>11</v>
      </c>
      <c r="K3" s="22" t="s">
        <v>12</v>
      </c>
      <c r="L3" s="22"/>
      <c r="M3" s="22"/>
      <c r="N3" s="22"/>
      <c r="O3" s="22"/>
      <c r="P3" s="22"/>
      <c r="Q3" s="68" t="s">
        <v>13</v>
      </c>
      <c r="R3" s="67"/>
    </row>
    <row r="4" s="1" customFormat="1" customHeight="1" spans="1:18">
      <c r="A4" s="22"/>
      <c r="B4" s="22"/>
      <c r="C4" s="23"/>
      <c r="D4" s="22"/>
      <c r="E4" s="22"/>
      <c r="F4" s="22"/>
      <c r="G4" s="24"/>
      <c r="H4" s="24"/>
      <c r="I4" s="50"/>
      <c r="J4" s="50"/>
      <c r="K4" s="22" t="s">
        <v>14</v>
      </c>
      <c r="L4" s="22"/>
      <c r="M4" s="22" t="s">
        <v>15</v>
      </c>
      <c r="N4" s="22"/>
      <c r="O4" s="22" t="s">
        <v>16</v>
      </c>
      <c r="P4" s="22"/>
      <c r="Q4" s="68"/>
      <c r="R4" s="67"/>
    </row>
    <row r="5" s="1" customFormat="1" ht="39" customHeight="1" spans="1:18">
      <c r="A5" s="22"/>
      <c r="B5" s="22"/>
      <c r="C5" s="23"/>
      <c r="D5" s="22"/>
      <c r="E5" s="22"/>
      <c r="F5" s="22"/>
      <c r="G5" s="24"/>
      <c r="H5" s="24"/>
      <c r="I5" s="50"/>
      <c r="J5" s="50"/>
      <c r="K5" s="22" t="s">
        <v>17</v>
      </c>
      <c r="L5" s="24" t="s">
        <v>18</v>
      </c>
      <c r="M5" s="22" t="s">
        <v>17</v>
      </c>
      <c r="N5" s="24" t="s">
        <v>18</v>
      </c>
      <c r="O5" s="22" t="s">
        <v>17</v>
      </c>
      <c r="P5" s="24" t="s">
        <v>18</v>
      </c>
      <c r="Q5" s="68"/>
      <c r="R5" s="67"/>
    </row>
    <row r="6" s="2" customFormat="1" ht="34.95" customHeight="1" spans="1:18">
      <c r="A6" s="25"/>
      <c r="B6" s="25"/>
      <c r="C6" s="26" t="s">
        <v>19</v>
      </c>
      <c r="D6" s="27">
        <f>D7+D45+D52+D55+D71+D82</f>
        <v>67</v>
      </c>
      <c r="E6" s="28" t="s">
        <v>20</v>
      </c>
      <c r="F6" s="29"/>
      <c r="G6" s="27">
        <f>G7+G45+G52+G55+G71+G82</f>
        <v>101777.36</v>
      </c>
      <c r="H6" s="28" t="s">
        <v>21</v>
      </c>
      <c r="I6" s="51"/>
      <c r="J6" s="28"/>
      <c r="K6" s="28"/>
      <c r="L6" s="27">
        <f t="shared" ref="L6:P6" si="0">L7+L45+L52+L55+L71+L82</f>
        <v>36436.63</v>
      </c>
      <c r="M6" s="52"/>
      <c r="N6" s="27">
        <f t="shared" si="0"/>
        <v>43308.23</v>
      </c>
      <c r="O6" s="52"/>
      <c r="P6" s="27">
        <f>P7+P45+P52+P55+P71+P82</f>
        <v>22032.5</v>
      </c>
      <c r="Q6" s="69"/>
      <c r="R6" s="70"/>
    </row>
    <row r="7" s="3" customFormat="1" ht="51.75" customHeight="1" spans="1:18">
      <c r="A7" s="30"/>
      <c r="B7" s="30"/>
      <c r="C7" s="31" t="s">
        <v>22</v>
      </c>
      <c r="D7" s="27">
        <f>SUM(D8:D44)</f>
        <v>37</v>
      </c>
      <c r="E7" s="32" t="s">
        <v>23</v>
      </c>
      <c r="F7" s="27">
        <f>SUM(F8:F44)</f>
        <v>1.66</v>
      </c>
      <c r="G7" s="27">
        <f>SUM(G8:G44)</f>
        <v>50775.36</v>
      </c>
      <c r="H7" s="33"/>
      <c r="I7" s="53" t="s">
        <v>23</v>
      </c>
      <c r="J7" s="54"/>
      <c r="K7" s="55"/>
      <c r="L7" s="27">
        <f>SUM(L8:L44)</f>
        <v>15159.63</v>
      </c>
      <c r="M7" s="33"/>
      <c r="N7" s="27">
        <f>SUM(N8:N44)</f>
        <v>24115.73</v>
      </c>
      <c r="O7" s="55"/>
      <c r="P7" s="27">
        <f>SUM(P8:P44)</f>
        <v>11500</v>
      </c>
      <c r="Q7" s="30"/>
      <c r="R7" s="71"/>
    </row>
    <row r="8" s="4" customFormat="1" ht="52.5" customHeight="1" spans="1:18">
      <c r="A8" s="34">
        <v>1</v>
      </c>
      <c r="B8" s="34" t="s">
        <v>24</v>
      </c>
      <c r="C8" s="35" t="s">
        <v>25</v>
      </c>
      <c r="D8" s="36">
        <v>1</v>
      </c>
      <c r="E8" s="37" t="s">
        <v>26</v>
      </c>
      <c r="F8" s="38">
        <v>0.015</v>
      </c>
      <c r="G8" s="36">
        <v>500</v>
      </c>
      <c r="H8" s="39" t="s">
        <v>27</v>
      </c>
      <c r="I8" s="34">
        <v>2021.03</v>
      </c>
      <c r="J8" s="34">
        <v>2021.12</v>
      </c>
      <c r="K8" s="43">
        <v>100</v>
      </c>
      <c r="L8" s="43">
        <f>K8*G8/100</f>
        <v>500</v>
      </c>
      <c r="M8" s="36">
        <v>0</v>
      </c>
      <c r="N8" s="36">
        <v>0</v>
      </c>
      <c r="O8" s="36">
        <v>0</v>
      </c>
      <c r="P8" s="36">
        <v>0</v>
      </c>
      <c r="Q8" s="34" t="s">
        <v>28</v>
      </c>
      <c r="R8" s="72"/>
    </row>
    <row r="9" s="4" customFormat="1" ht="42" customHeight="1" spans="1:18">
      <c r="A9" s="34">
        <v>2</v>
      </c>
      <c r="B9" s="34" t="s">
        <v>29</v>
      </c>
      <c r="C9" s="35" t="s">
        <v>30</v>
      </c>
      <c r="D9" s="36">
        <v>1</v>
      </c>
      <c r="E9" s="37" t="s">
        <v>31</v>
      </c>
      <c r="F9" s="36">
        <v>0.05</v>
      </c>
      <c r="G9" s="36">
        <v>800</v>
      </c>
      <c r="H9" s="39" t="s">
        <v>27</v>
      </c>
      <c r="I9" s="56">
        <v>2023.03</v>
      </c>
      <c r="J9" s="56">
        <v>2023.12</v>
      </c>
      <c r="K9" s="36">
        <v>0</v>
      </c>
      <c r="L9" s="36">
        <v>0</v>
      </c>
      <c r="M9" s="36">
        <v>0</v>
      </c>
      <c r="N9" s="36">
        <v>0</v>
      </c>
      <c r="O9" s="36">
        <v>100</v>
      </c>
      <c r="P9" s="34">
        <v>800</v>
      </c>
      <c r="Q9" s="34" t="s">
        <v>32</v>
      </c>
      <c r="R9" s="72"/>
    </row>
    <row r="10" s="4" customFormat="1" ht="45" customHeight="1" spans="1:18">
      <c r="A10" s="34">
        <v>3</v>
      </c>
      <c r="B10" s="34" t="s">
        <v>29</v>
      </c>
      <c r="C10" s="35" t="s">
        <v>33</v>
      </c>
      <c r="D10" s="36">
        <v>1</v>
      </c>
      <c r="E10" s="37" t="s">
        <v>31</v>
      </c>
      <c r="F10" s="36">
        <v>0.05</v>
      </c>
      <c r="G10" s="36">
        <v>800</v>
      </c>
      <c r="H10" s="39" t="s">
        <v>27</v>
      </c>
      <c r="I10" s="56">
        <v>2022.03</v>
      </c>
      <c r="J10" s="56">
        <v>2022.12</v>
      </c>
      <c r="K10" s="36">
        <v>0</v>
      </c>
      <c r="L10" s="36">
        <v>0</v>
      </c>
      <c r="M10" s="36">
        <v>100</v>
      </c>
      <c r="N10" s="34">
        <f>M10*G10/100</f>
        <v>800</v>
      </c>
      <c r="O10" s="36">
        <v>0</v>
      </c>
      <c r="P10" s="36">
        <v>0</v>
      </c>
      <c r="Q10" s="34" t="s">
        <v>34</v>
      </c>
      <c r="R10" s="72"/>
    </row>
    <row r="11" s="4" customFormat="1" ht="34.95" customHeight="1" spans="1:18">
      <c r="A11" s="34">
        <v>4</v>
      </c>
      <c r="B11" s="34" t="s">
        <v>29</v>
      </c>
      <c r="C11" s="35" t="s">
        <v>35</v>
      </c>
      <c r="D11" s="36">
        <v>1</v>
      </c>
      <c r="E11" s="37" t="s">
        <v>31</v>
      </c>
      <c r="F11" s="36">
        <v>0.05</v>
      </c>
      <c r="G11" s="36">
        <v>800</v>
      </c>
      <c r="H11" s="39" t="s">
        <v>27</v>
      </c>
      <c r="I11" s="56">
        <v>2021.06</v>
      </c>
      <c r="J11" s="56">
        <v>2022.06</v>
      </c>
      <c r="K11" s="45">
        <v>70</v>
      </c>
      <c r="L11" s="45">
        <v>560</v>
      </c>
      <c r="M11" s="39">
        <v>30</v>
      </c>
      <c r="N11" s="36">
        <v>240</v>
      </c>
      <c r="O11" s="36">
        <v>0</v>
      </c>
      <c r="P11" s="36">
        <v>0</v>
      </c>
      <c r="Q11" s="34" t="s">
        <v>28</v>
      </c>
      <c r="R11" s="72"/>
    </row>
    <row r="12" s="4" customFormat="1" ht="63" customHeight="1" spans="1:18">
      <c r="A12" s="34">
        <v>5</v>
      </c>
      <c r="B12" s="34" t="s">
        <v>36</v>
      </c>
      <c r="C12" s="35" t="s">
        <v>37</v>
      </c>
      <c r="D12" s="36">
        <v>1</v>
      </c>
      <c r="E12" s="37" t="s">
        <v>38</v>
      </c>
      <c r="F12" s="36">
        <v>0.02</v>
      </c>
      <c r="G12" s="36">
        <v>1200</v>
      </c>
      <c r="H12" s="39" t="s">
        <v>27</v>
      </c>
      <c r="I12" s="56">
        <v>2021.04</v>
      </c>
      <c r="J12" s="56">
        <v>2022.12</v>
      </c>
      <c r="K12" s="36">
        <v>20</v>
      </c>
      <c r="L12" s="34">
        <v>240</v>
      </c>
      <c r="M12" s="39">
        <v>80</v>
      </c>
      <c r="N12" s="36">
        <v>960</v>
      </c>
      <c r="O12" s="36">
        <v>0</v>
      </c>
      <c r="P12" s="36">
        <v>0</v>
      </c>
      <c r="Q12" s="36" t="s">
        <v>39</v>
      </c>
      <c r="R12" s="72"/>
    </row>
    <row r="13" s="4" customFormat="1" ht="39" customHeight="1" spans="1:18">
      <c r="A13" s="34">
        <v>6</v>
      </c>
      <c r="B13" s="34" t="s">
        <v>36</v>
      </c>
      <c r="C13" s="35" t="s">
        <v>40</v>
      </c>
      <c r="D13" s="36">
        <v>1</v>
      </c>
      <c r="E13" s="37" t="s">
        <v>41</v>
      </c>
      <c r="F13" s="36">
        <v>0.02</v>
      </c>
      <c r="G13" s="36">
        <v>1500</v>
      </c>
      <c r="H13" s="39" t="s">
        <v>27</v>
      </c>
      <c r="I13" s="56">
        <v>2021.04</v>
      </c>
      <c r="J13" s="56">
        <v>2021.11</v>
      </c>
      <c r="K13" s="36">
        <v>100</v>
      </c>
      <c r="L13" s="34">
        <f>K13*G13/100</f>
        <v>1500</v>
      </c>
      <c r="M13" s="39">
        <v>0</v>
      </c>
      <c r="N13" s="36">
        <v>0</v>
      </c>
      <c r="O13" s="36">
        <v>0</v>
      </c>
      <c r="P13" s="36">
        <v>0</v>
      </c>
      <c r="Q13" s="34" t="s">
        <v>28</v>
      </c>
      <c r="R13" s="72"/>
    </row>
    <row r="14" s="4" customFormat="1" ht="39" customHeight="1" spans="1:18">
      <c r="A14" s="34">
        <v>7</v>
      </c>
      <c r="B14" s="34" t="s">
        <v>36</v>
      </c>
      <c r="C14" s="35" t="s">
        <v>42</v>
      </c>
      <c r="D14" s="36">
        <v>1</v>
      </c>
      <c r="E14" s="37" t="s">
        <v>43</v>
      </c>
      <c r="F14" s="36">
        <v>0.015</v>
      </c>
      <c r="G14" s="36">
        <v>1200</v>
      </c>
      <c r="H14" s="39" t="s">
        <v>27</v>
      </c>
      <c r="I14" s="56">
        <v>2022.04</v>
      </c>
      <c r="J14" s="56">
        <v>2022.1</v>
      </c>
      <c r="K14" s="36">
        <v>0</v>
      </c>
      <c r="L14" s="34">
        <v>0</v>
      </c>
      <c r="M14" s="39">
        <v>100</v>
      </c>
      <c r="N14" s="36">
        <f>M14*G14/100</f>
        <v>1200</v>
      </c>
      <c r="O14" s="36">
        <v>0</v>
      </c>
      <c r="P14" s="36">
        <v>0</v>
      </c>
      <c r="Q14" s="34" t="s">
        <v>34</v>
      </c>
      <c r="R14" s="72"/>
    </row>
    <row r="15" s="4" customFormat="1" ht="39" customHeight="1" spans="1:18">
      <c r="A15" s="34">
        <v>8</v>
      </c>
      <c r="B15" s="34" t="s">
        <v>36</v>
      </c>
      <c r="C15" s="35" t="s">
        <v>44</v>
      </c>
      <c r="D15" s="36">
        <v>1</v>
      </c>
      <c r="E15" s="37" t="s">
        <v>45</v>
      </c>
      <c r="F15" s="36">
        <v>0.02</v>
      </c>
      <c r="G15" s="36">
        <v>1500</v>
      </c>
      <c r="H15" s="39" t="s">
        <v>27</v>
      </c>
      <c r="I15" s="56">
        <v>2023.04</v>
      </c>
      <c r="J15" s="56">
        <v>2023.11</v>
      </c>
      <c r="K15" s="36">
        <v>0</v>
      </c>
      <c r="L15" s="34">
        <v>0</v>
      </c>
      <c r="M15" s="39">
        <v>0</v>
      </c>
      <c r="N15" s="36">
        <v>0</v>
      </c>
      <c r="O15" s="36">
        <v>100</v>
      </c>
      <c r="P15" s="34">
        <f>O15*G15/100</f>
        <v>1500</v>
      </c>
      <c r="Q15" s="34" t="s">
        <v>32</v>
      </c>
      <c r="R15" s="72"/>
    </row>
    <row r="16" s="4" customFormat="1" ht="66" customHeight="1" spans="1:18">
      <c r="A16" s="34">
        <v>9</v>
      </c>
      <c r="B16" s="34" t="s">
        <v>46</v>
      </c>
      <c r="C16" s="35" t="s">
        <v>47</v>
      </c>
      <c r="D16" s="36">
        <v>1</v>
      </c>
      <c r="E16" s="35" t="s">
        <v>48</v>
      </c>
      <c r="F16" s="36">
        <v>0.08</v>
      </c>
      <c r="G16" s="36">
        <v>1800</v>
      </c>
      <c r="H16" s="39" t="s">
        <v>27</v>
      </c>
      <c r="I16" s="56">
        <v>2021.04</v>
      </c>
      <c r="J16" s="56" t="s">
        <v>49</v>
      </c>
      <c r="K16" s="39">
        <v>100</v>
      </c>
      <c r="L16" s="36">
        <f>G16</f>
        <v>1800</v>
      </c>
      <c r="M16" s="36">
        <v>0</v>
      </c>
      <c r="N16" s="36">
        <v>0</v>
      </c>
      <c r="O16" s="36">
        <v>0</v>
      </c>
      <c r="P16" s="36">
        <v>0</v>
      </c>
      <c r="Q16" s="34" t="s">
        <v>28</v>
      </c>
      <c r="R16" s="72"/>
    </row>
    <row r="17" s="4" customFormat="1" ht="45" customHeight="1" spans="1:18">
      <c r="A17" s="34">
        <v>10</v>
      </c>
      <c r="B17" s="34" t="s">
        <v>46</v>
      </c>
      <c r="C17" s="35" t="s">
        <v>50</v>
      </c>
      <c r="D17" s="36">
        <v>1</v>
      </c>
      <c r="E17" s="35" t="s">
        <v>51</v>
      </c>
      <c r="F17" s="36">
        <v>0.08</v>
      </c>
      <c r="G17" s="36">
        <v>1800</v>
      </c>
      <c r="H17" s="39" t="s">
        <v>27</v>
      </c>
      <c r="I17" s="56">
        <v>2021.03</v>
      </c>
      <c r="J17" s="56">
        <v>2022.12</v>
      </c>
      <c r="K17" s="36">
        <v>50</v>
      </c>
      <c r="L17" s="34">
        <f>K17*G17/100</f>
        <v>900</v>
      </c>
      <c r="M17" s="39">
        <v>50</v>
      </c>
      <c r="N17" s="36">
        <v>900</v>
      </c>
      <c r="O17" s="36">
        <v>0</v>
      </c>
      <c r="P17" s="36">
        <v>0</v>
      </c>
      <c r="Q17" s="34" t="s">
        <v>28</v>
      </c>
      <c r="R17" s="72"/>
    </row>
    <row r="18" s="4" customFormat="1" ht="45" customHeight="1" spans="1:18">
      <c r="A18" s="34">
        <v>11</v>
      </c>
      <c r="B18" s="34" t="s">
        <v>46</v>
      </c>
      <c r="C18" s="35" t="s">
        <v>52</v>
      </c>
      <c r="D18" s="36">
        <v>1</v>
      </c>
      <c r="E18" s="35" t="s">
        <v>53</v>
      </c>
      <c r="F18" s="36">
        <v>0.02</v>
      </c>
      <c r="G18" s="36">
        <v>500</v>
      </c>
      <c r="H18" s="39" t="s">
        <v>27</v>
      </c>
      <c r="I18" s="56">
        <v>2022.03</v>
      </c>
      <c r="J18" s="56">
        <v>2022.12</v>
      </c>
      <c r="K18" s="36">
        <v>0</v>
      </c>
      <c r="L18" s="36">
        <v>0</v>
      </c>
      <c r="M18" s="36">
        <v>100</v>
      </c>
      <c r="N18" s="34">
        <f>M18*G18/100</f>
        <v>500</v>
      </c>
      <c r="O18" s="36">
        <v>0</v>
      </c>
      <c r="P18" s="36">
        <v>0</v>
      </c>
      <c r="Q18" s="34" t="s">
        <v>34</v>
      </c>
      <c r="R18" s="72"/>
    </row>
    <row r="19" s="4" customFormat="1" ht="91.5" customHeight="1" spans="1:18">
      <c r="A19" s="34">
        <v>12</v>
      </c>
      <c r="B19" s="34" t="s">
        <v>54</v>
      </c>
      <c r="C19" s="37" t="s">
        <v>55</v>
      </c>
      <c r="D19" s="36">
        <v>1</v>
      </c>
      <c r="E19" s="37" t="s">
        <v>56</v>
      </c>
      <c r="F19" s="36">
        <v>0.04</v>
      </c>
      <c r="G19" s="36">
        <v>2989.36</v>
      </c>
      <c r="H19" s="39" t="s">
        <v>27</v>
      </c>
      <c r="I19" s="56">
        <v>2021.03</v>
      </c>
      <c r="J19" s="56">
        <v>2022.12</v>
      </c>
      <c r="K19" s="39">
        <v>11</v>
      </c>
      <c r="L19" s="38">
        <v>328.83</v>
      </c>
      <c r="M19" s="36">
        <v>89</v>
      </c>
      <c r="N19" s="38">
        <v>2660.53</v>
      </c>
      <c r="O19" s="36">
        <v>0</v>
      </c>
      <c r="P19" s="36">
        <v>0</v>
      </c>
      <c r="Q19" s="34" t="s">
        <v>28</v>
      </c>
      <c r="R19" s="72"/>
    </row>
    <row r="20" s="4" customFormat="1" ht="45" customHeight="1" spans="1:18">
      <c r="A20" s="34">
        <v>13</v>
      </c>
      <c r="B20" s="34" t="s">
        <v>54</v>
      </c>
      <c r="C20" s="37" t="s">
        <v>57</v>
      </c>
      <c r="D20" s="36">
        <v>1</v>
      </c>
      <c r="E20" s="37" t="s">
        <v>58</v>
      </c>
      <c r="F20" s="36">
        <v>0.08</v>
      </c>
      <c r="G20" s="36">
        <v>2800</v>
      </c>
      <c r="H20" s="39" t="s">
        <v>27</v>
      </c>
      <c r="I20" s="56">
        <v>2022.04</v>
      </c>
      <c r="J20" s="56">
        <v>2022.12</v>
      </c>
      <c r="K20" s="36">
        <v>0</v>
      </c>
      <c r="L20" s="36">
        <v>0</v>
      </c>
      <c r="M20" s="36">
        <v>100</v>
      </c>
      <c r="N20" s="38">
        <f>G20</f>
        <v>2800</v>
      </c>
      <c r="O20" s="34">
        <v>0</v>
      </c>
      <c r="P20" s="34">
        <v>0</v>
      </c>
      <c r="Q20" s="34" t="s">
        <v>34</v>
      </c>
      <c r="R20" s="72"/>
    </row>
    <row r="21" s="4" customFormat="1" ht="37.5" customHeight="1" spans="1:18">
      <c r="A21" s="34">
        <v>14</v>
      </c>
      <c r="B21" s="34" t="s">
        <v>59</v>
      </c>
      <c r="C21" s="35" t="s">
        <v>60</v>
      </c>
      <c r="D21" s="36">
        <v>1</v>
      </c>
      <c r="E21" s="37" t="s">
        <v>61</v>
      </c>
      <c r="F21" s="36">
        <v>0.1</v>
      </c>
      <c r="G21" s="36">
        <v>2000</v>
      </c>
      <c r="H21" s="39" t="s">
        <v>27</v>
      </c>
      <c r="I21" s="56">
        <v>2022.04</v>
      </c>
      <c r="J21" s="56">
        <v>2022.12</v>
      </c>
      <c r="K21" s="36">
        <v>100</v>
      </c>
      <c r="L21" s="34">
        <f>K21*G21/100</f>
        <v>2000</v>
      </c>
      <c r="M21" s="34">
        <v>0</v>
      </c>
      <c r="N21" s="34">
        <v>0</v>
      </c>
      <c r="O21" s="36">
        <v>0</v>
      </c>
      <c r="P21" s="36">
        <v>0</v>
      </c>
      <c r="Q21" s="34" t="s">
        <v>28</v>
      </c>
      <c r="R21" s="72"/>
    </row>
    <row r="22" s="4" customFormat="1" ht="42.75" customHeight="1" spans="1:18">
      <c r="A22" s="34">
        <v>15</v>
      </c>
      <c r="B22" s="34" t="s">
        <v>59</v>
      </c>
      <c r="C22" s="35" t="s">
        <v>62</v>
      </c>
      <c r="D22" s="36">
        <v>1</v>
      </c>
      <c r="E22" s="37" t="s">
        <v>61</v>
      </c>
      <c r="F22" s="36">
        <v>0.1</v>
      </c>
      <c r="G22" s="36">
        <v>2000</v>
      </c>
      <c r="H22" s="39" t="s">
        <v>27</v>
      </c>
      <c r="I22" s="56">
        <v>2023.04</v>
      </c>
      <c r="J22" s="56">
        <v>2023.12</v>
      </c>
      <c r="K22" s="36">
        <v>0</v>
      </c>
      <c r="L22" s="36">
        <v>0</v>
      </c>
      <c r="M22" s="36">
        <v>0</v>
      </c>
      <c r="N22" s="36">
        <v>0</v>
      </c>
      <c r="O22" s="36">
        <v>100</v>
      </c>
      <c r="P22" s="36">
        <f>G22</f>
        <v>2000</v>
      </c>
      <c r="Q22" s="34" t="s">
        <v>32</v>
      </c>
      <c r="R22" s="72"/>
    </row>
    <row r="23" s="4" customFormat="1" ht="42.75" customHeight="1" spans="1:18">
      <c r="A23" s="34">
        <v>16</v>
      </c>
      <c r="B23" s="34" t="s">
        <v>63</v>
      </c>
      <c r="C23" s="35" t="s">
        <v>64</v>
      </c>
      <c r="D23" s="36">
        <v>1</v>
      </c>
      <c r="E23" s="37" t="s">
        <v>65</v>
      </c>
      <c r="F23" s="36">
        <v>0.08</v>
      </c>
      <c r="G23" s="36">
        <v>1500</v>
      </c>
      <c r="H23" s="39" t="s">
        <v>27</v>
      </c>
      <c r="I23" s="56">
        <v>2021.03</v>
      </c>
      <c r="J23" s="56">
        <v>2021.1</v>
      </c>
      <c r="K23" s="36">
        <v>100</v>
      </c>
      <c r="L23" s="34">
        <f>G23*K23/100</f>
        <v>1500</v>
      </c>
      <c r="M23" s="36">
        <v>0</v>
      </c>
      <c r="N23" s="36">
        <v>0</v>
      </c>
      <c r="O23" s="36">
        <v>0</v>
      </c>
      <c r="P23" s="36">
        <v>0</v>
      </c>
      <c r="Q23" s="34" t="s">
        <v>28</v>
      </c>
      <c r="R23" s="72"/>
    </row>
    <row r="24" s="4" customFormat="1" ht="42.75" customHeight="1" spans="1:18">
      <c r="A24" s="34">
        <v>17</v>
      </c>
      <c r="B24" s="34" t="s">
        <v>63</v>
      </c>
      <c r="C24" s="35" t="s">
        <v>66</v>
      </c>
      <c r="D24" s="36">
        <v>1</v>
      </c>
      <c r="E24" s="37" t="s">
        <v>67</v>
      </c>
      <c r="F24" s="36">
        <v>0.05</v>
      </c>
      <c r="G24" s="36">
        <v>800</v>
      </c>
      <c r="H24" s="39" t="s">
        <v>27</v>
      </c>
      <c r="I24" s="56">
        <v>2021.03</v>
      </c>
      <c r="J24" s="56">
        <v>2021.1</v>
      </c>
      <c r="K24" s="36">
        <v>100</v>
      </c>
      <c r="L24" s="34">
        <f>G24*K24/100</f>
        <v>800</v>
      </c>
      <c r="M24" s="36">
        <v>0</v>
      </c>
      <c r="N24" s="36">
        <v>0</v>
      </c>
      <c r="O24" s="36">
        <v>0</v>
      </c>
      <c r="P24" s="36">
        <v>0</v>
      </c>
      <c r="Q24" s="34" t="s">
        <v>28</v>
      </c>
      <c r="R24" s="72"/>
    </row>
    <row r="25" s="4" customFormat="1" ht="42.75" customHeight="1" spans="1:18">
      <c r="A25" s="34">
        <v>18</v>
      </c>
      <c r="B25" s="34" t="s">
        <v>63</v>
      </c>
      <c r="C25" s="35" t="s">
        <v>68</v>
      </c>
      <c r="D25" s="36">
        <v>1</v>
      </c>
      <c r="E25" s="37" t="s">
        <v>67</v>
      </c>
      <c r="F25" s="36">
        <v>0.05</v>
      </c>
      <c r="G25" s="36">
        <v>800</v>
      </c>
      <c r="H25" s="39" t="s">
        <v>27</v>
      </c>
      <c r="I25" s="56">
        <v>2022.03</v>
      </c>
      <c r="J25" s="56">
        <v>2022.1</v>
      </c>
      <c r="K25" s="36">
        <v>0</v>
      </c>
      <c r="L25" s="36">
        <v>0</v>
      </c>
      <c r="M25" s="36">
        <v>100</v>
      </c>
      <c r="N25" s="34">
        <f>M25*G25/100</f>
        <v>800</v>
      </c>
      <c r="O25" s="36">
        <v>0</v>
      </c>
      <c r="P25" s="36">
        <v>0</v>
      </c>
      <c r="Q25" s="34" t="s">
        <v>34</v>
      </c>
      <c r="R25" s="72"/>
    </row>
    <row r="26" s="4" customFormat="1" ht="42.75" customHeight="1" spans="1:18">
      <c r="A26" s="34">
        <v>19</v>
      </c>
      <c r="B26" s="34" t="s">
        <v>63</v>
      </c>
      <c r="C26" s="35" t="s">
        <v>69</v>
      </c>
      <c r="D26" s="36">
        <v>1</v>
      </c>
      <c r="E26" s="37" t="s">
        <v>67</v>
      </c>
      <c r="F26" s="36">
        <v>0.05</v>
      </c>
      <c r="G26" s="36">
        <v>800</v>
      </c>
      <c r="H26" s="39" t="s">
        <v>27</v>
      </c>
      <c r="I26" s="56">
        <v>2023.03</v>
      </c>
      <c r="J26" s="56">
        <v>2023.1</v>
      </c>
      <c r="K26" s="36">
        <v>0</v>
      </c>
      <c r="L26" s="36">
        <v>0</v>
      </c>
      <c r="M26" s="36">
        <v>0</v>
      </c>
      <c r="N26" s="36">
        <v>0</v>
      </c>
      <c r="O26" s="36">
        <v>100</v>
      </c>
      <c r="P26" s="36">
        <f>O26*G26/100</f>
        <v>800</v>
      </c>
      <c r="Q26" s="34" t="s">
        <v>32</v>
      </c>
      <c r="R26" s="72"/>
    </row>
    <row r="27" s="4" customFormat="1" ht="46.5" customHeight="1" spans="1:18">
      <c r="A27" s="34">
        <v>20</v>
      </c>
      <c r="B27" s="34" t="s">
        <v>70</v>
      </c>
      <c r="C27" s="35" t="s">
        <v>71</v>
      </c>
      <c r="D27" s="36">
        <v>1</v>
      </c>
      <c r="E27" s="37" t="s">
        <v>72</v>
      </c>
      <c r="F27" s="36">
        <v>0.03</v>
      </c>
      <c r="G27" s="36">
        <v>800</v>
      </c>
      <c r="H27" s="39" t="s">
        <v>27</v>
      </c>
      <c r="I27" s="56">
        <v>2021.09</v>
      </c>
      <c r="J27" s="56">
        <v>2022.09</v>
      </c>
      <c r="K27" s="36">
        <v>37.5</v>
      </c>
      <c r="L27" s="34">
        <v>300</v>
      </c>
      <c r="M27" s="36">
        <v>62.5</v>
      </c>
      <c r="N27" s="36">
        <v>500</v>
      </c>
      <c r="O27" s="39">
        <v>0</v>
      </c>
      <c r="P27" s="36">
        <v>0</v>
      </c>
      <c r="Q27" s="34" t="s">
        <v>28</v>
      </c>
      <c r="R27" s="72"/>
    </row>
    <row r="28" s="4" customFormat="1" ht="34.95" customHeight="1" spans="1:18">
      <c r="A28" s="34">
        <v>21</v>
      </c>
      <c r="B28" s="34" t="s">
        <v>70</v>
      </c>
      <c r="C28" s="35" t="s">
        <v>73</v>
      </c>
      <c r="D28" s="36">
        <v>1</v>
      </c>
      <c r="E28" s="37" t="s">
        <v>74</v>
      </c>
      <c r="F28" s="36">
        <v>0.01</v>
      </c>
      <c r="G28" s="36">
        <v>800</v>
      </c>
      <c r="H28" s="39" t="s">
        <v>27</v>
      </c>
      <c r="I28" s="56">
        <v>2021.09</v>
      </c>
      <c r="J28" s="56">
        <v>2022.09</v>
      </c>
      <c r="K28" s="36">
        <v>37.5</v>
      </c>
      <c r="L28" s="34">
        <v>300</v>
      </c>
      <c r="M28" s="36">
        <v>62.5</v>
      </c>
      <c r="N28" s="36">
        <v>500</v>
      </c>
      <c r="O28" s="39">
        <v>0</v>
      </c>
      <c r="P28" s="36">
        <v>0</v>
      </c>
      <c r="Q28" s="34" t="s">
        <v>28</v>
      </c>
      <c r="R28" s="72"/>
    </row>
    <row r="29" s="4" customFormat="1" ht="34.95" customHeight="1" spans="1:18">
      <c r="A29" s="34">
        <v>22</v>
      </c>
      <c r="B29" s="34" t="s">
        <v>70</v>
      </c>
      <c r="C29" s="35" t="s">
        <v>75</v>
      </c>
      <c r="D29" s="36">
        <v>1</v>
      </c>
      <c r="E29" s="37" t="s">
        <v>74</v>
      </c>
      <c r="F29" s="36">
        <v>0.01</v>
      </c>
      <c r="G29" s="36">
        <v>800</v>
      </c>
      <c r="H29" s="39" t="s">
        <v>27</v>
      </c>
      <c r="I29" s="56">
        <v>2022.03</v>
      </c>
      <c r="J29" s="56">
        <v>2022.12</v>
      </c>
      <c r="K29" s="36">
        <v>0</v>
      </c>
      <c r="L29" s="36">
        <v>0</v>
      </c>
      <c r="M29" s="39">
        <v>100</v>
      </c>
      <c r="N29" s="36">
        <f>M29*G29/100</f>
        <v>800</v>
      </c>
      <c r="O29" s="36">
        <v>0</v>
      </c>
      <c r="P29" s="36">
        <v>0</v>
      </c>
      <c r="Q29" s="34" t="s">
        <v>34</v>
      </c>
      <c r="R29" s="72"/>
    </row>
    <row r="30" s="4" customFormat="1" ht="46.5" customHeight="1" spans="1:18">
      <c r="A30" s="34">
        <v>23</v>
      </c>
      <c r="B30" s="34" t="s">
        <v>70</v>
      </c>
      <c r="C30" s="35" t="s">
        <v>76</v>
      </c>
      <c r="D30" s="36">
        <v>1</v>
      </c>
      <c r="E30" s="37" t="s">
        <v>74</v>
      </c>
      <c r="F30" s="36">
        <v>0.01</v>
      </c>
      <c r="G30" s="36">
        <v>750</v>
      </c>
      <c r="H30" s="39" t="s">
        <v>27</v>
      </c>
      <c r="I30" s="56">
        <v>2023.03</v>
      </c>
      <c r="J30" s="56">
        <v>2023.12</v>
      </c>
      <c r="K30" s="36">
        <v>0</v>
      </c>
      <c r="L30" s="36">
        <v>0</v>
      </c>
      <c r="M30" s="36">
        <v>0</v>
      </c>
      <c r="N30" s="36">
        <v>0</v>
      </c>
      <c r="O30" s="39">
        <v>100</v>
      </c>
      <c r="P30" s="36">
        <f>O30*G30/100</f>
        <v>750</v>
      </c>
      <c r="Q30" s="34" t="s">
        <v>32</v>
      </c>
      <c r="R30" s="72"/>
    </row>
    <row r="31" s="4" customFormat="1" ht="46.5" customHeight="1" spans="1:18">
      <c r="A31" s="34">
        <v>24</v>
      </c>
      <c r="B31" s="34" t="s">
        <v>70</v>
      </c>
      <c r="C31" s="35" t="s">
        <v>77</v>
      </c>
      <c r="D31" s="36">
        <v>1</v>
      </c>
      <c r="E31" s="37" t="s">
        <v>78</v>
      </c>
      <c r="F31" s="36">
        <v>0.02</v>
      </c>
      <c r="G31" s="36">
        <v>850</v>
      </c>
      <c r="H31" s="39" t="s">
        <v>27</v>
      </c>
      <c r="I31" s="56">
        <v>2021.09</v>
      </c>
      <c r="J31" s="56">
        <v>2022.09</v>
      </c>
      <c r="K31" s="39">
        <f>L31/G31*100</f>
        <v>35.2941176470588</v>
      </c>
      <c r="L31" s="36">
        <v>300</v>
      </c>
      <c r="M31" s="39">
        <f>N31/G31*100</f>
        <v>64.7058823529412</v>
      </c>
      <c r="N31" s="36">
        <v>550</v>
      </c>
      <c r="O31" s="36">
        <v>0</v>
      </c>
      <c r="P31" s="36">
        <v>0</v>
      </c>
      <c r="Q31" s="34" t="s">
        <v>28</v>
      </c>
      <c r="R31" s="72"/>
    </row>
    <row r="32" s="4" customFormat="1" ht="34.95" customHeight="1" spans="1:18">
      <c r="A32" s="34">
        <v>25</v>
      </c>
      <c r="B32" s="34" t="s">
        <v>79</v>
      </c>
      <c r="C32" s="35" t="s">
        <v>80</v>
      </c>
      <c r="D32" s="36">
        <v>1</v>
      </c>
      <c r="E32" s="35" t="s">
        <v>81</v>
      </c>
      <c r="F32" s="36">
        <v>0.02</v>
      </c>
      <c r="G32" s="36">
        <v>200</v>
      </c>
      <c r="H32" s="39" t="s">
        <v>27</v>
      </c>
      <c r="I32" s="56">
        <v>2022.03</v>
      </c>
      <c r="J32" s="56">
        <v>2022.1</v>
      </c>
      <c r="K32" s="36">
        <v>0</v>
      </c>
      <c r="L32" s="36">
        <v>0</v>
      </c>
      <c r="M32" s="39">
        <v>100</v>
      </c>
      <c r="N32" s="38">
        <v>200</v>
      </c>
      <c r="O32" s="36">
        <v>0</v>
      </c>
      <c r="P32" s="36">
        <v>0</v>
      </c>
      <c r="Q32" s="34" t="s">
        <v>34</v>
      </c>
      <c r="R32" s="72"/>
    </row>
    <row r="33" s="4" customFormat="1" ht="34.95" customHeight="1" spans="1:18">
      <c r="A33" s="34">
        <v>26</v>
      </c>
      <c r="B33" s="34" t="s">
        <v>79</v>
      </c>
      <c r="C33" s="35" t="s">
        <v>82</v>
      </c>
      <c r="D33" s="36">
        <v>1</v>
      </c>
      <c r="E33" s="35" t="s">
        <v>81</v>
      </c>
      <c r="F33" s="36">
        <v>0.02</v>
      </c>
      <c r="G33" s="36">
        <v>200</v>
      </c>
      <c r="H33" s="39" t="s">
        <v>27</v>
      </c>
      <c r="I33" s="56">
        <v>2022.03</v>
      </c>
      <c r="J33" s="56">
        <v>2022.1</v>
      </c>
      <c r="K33" s="36">
        <v>0</v>
      </c>
      <c r="L33" s="36">
        <v>0</v>
      </c>
      <c r="M33" s="39">
        <v>100</v>
      </c>
      <c r="N33" s="38">
        <v>200</v>
      </c>
      <c r="O33" s="36">
        <v>0</v>
      </c>
      <c r="P33" s="36">
        <v>0</v>
      </c>
      <c r="Q33" s="34" t="s">
        <v>34</v>
      </c>
      <c r="R33" s="72"/>
    </row>
    <row r="34" s="4" customFormat="1" ht="61.5" customHeight="1" spans="1:18">
      <c r="A34" s="34">
        <v>27</v>
      </c>
      <c r="B34" s="36" t="s">
        <v>83</v>
      </c>
      <c r="C34" s="35" t="s">
        <v>84</v>
      </c>
      <c r="D34" s="36">
        <v>1</v>
      </c>
      <c r="E34" s="35" t="s">
        <v>85</v>
      </c>
      <c r="F34" s="40">
        <v>0.25</v>
      </c>
      <c r="G34" s="40">
        <v>2036</v>
      </c>
      <c r="H34" s="39" t="s">
        <v>27</v>
      </c>
      <c r="I34" s="57">
        <v>2021.08</v>
      </c>
      <c r="J34" s="57">
        <v>2022.12</v>
      </c>
      <c r="K34" s="40">
        <v>30</v>
      </c>
      <c r="L34" s="43">
        <f>K34*G34/100</f>
        <v>610.8</v>
      </c>
      <c r="M34" s="39">
        <v>70</v>
      </c>
      <c r="N34" s="38">
        <v>1425.2</v>
      </c>
      <c r="O34" s="38">
        <v>0</v>
      </c>
      <c r="P34" s="38">
        <v>0</v>
      </c>
      <c r="Q34" s="34" t="s">
        <v>28</v>
      </c>
      <c r="R34" s="72"/>
    </row>
    <row r="35" s="5" customFormat="1" ht="51" customHeight="1" spans="1:18">
      <c r="A35" s="34">
        <v>28</v>
      </c>
      <c r="B35" s="34" t="s">
        <v>86</v>
      </c>
      <c r="C35" s="35" t="s">
        <v>87</v>
      </c>
      <c r="D35" s="36">
        <v>1</v>
      </c>
      <c r="E35" s="37" t="s">
        <v>88</v>
      </c>
      <c r="F35" s="40">
        <v>0.03</v>
      </c>
      <c r="G35" s="41">
        <v>2000</v>
      </c>
      <c r="H35" s="39" t="s">
        <v>27</v>
      </c>
      <c r="I35" s="58">
        <v>2021.04</v>
      </c>
      <c r="J35" s="58">
        <v>2022.11</v>
      </c>
      <c r="K35" s="41">
        <v>50</v>
      </c>
      <c r="L35" s="38">
        <v>1000</v>
      </c>
      <c r="M35" s="41">
        <v>50</v>
      </c>
      <c r="N35" s="38">
        <v>1000</v>
      </c>
      <c r="O35" s="41">
        <v>0</v>
      </c>
      <c r="P35" s="38">
        <v>0</v>
      </c>
      <c r="Q35" s="34" t="s">
        <v>28</v>
      </c>
      <c r="R35" s="73"/>
    </row>
    <row r="36" s="5" customFormat="1" ht="51" customHeight="1" spans="1:18">
      <c r="A36" s="34">
        <v>29</v>
      </c>
      <c r="B36" s="34" t="s">
        <v>86</v>
      </c>
      <c r="C36" s="35" t="s">
        <v>89</v>
      </c>
      <c r="D36" s="36">
        <v>1</v>
      </c>
      <c r="E36" s="37" t="s">
        <v>90</v>
      </c>
      <c r="F36" s="40">
        <v>0.02</v>
      </c>
      <c r="G36" s="41">
        <v>2500</v>
      </c>
      <c r="H36" s="39" t="s">
        <v>27</v>
      </c>
      <c r="I36" s="58">
        <v>2021.07</v>
      </c>
      <c r="J36" s="58">
        <v>2023.11</v>
      </c>
      <c r="K36" s="41">
        <v>10</v>
      </c>
      <c r="L36" s="38">
        <v>250</v>
      </c>
      <c r="M36" s="41">
        <v>40</v>
      </c>
      <c r="N36" s="38">
        <v>1000</v>
      </c>
      <c r="O36" s="41">
        <v>50</v>
      </c>
      <c r="P36" s="38">
        <v>1250</v>
      </c>
      <c r="Q36" s="34" t="s">
        <v>28</v>
      </c>
      <c r="R36" s="73"/>
    </row>
    <row r="37" s="6" customFormat="1" ht="51" customHeight="1" spans="1:18">
      <c r="A37" s="34">
        <v>30</v>
      </c>
      <c r="B37" s="34" t="s">
        <v>86</v>
      </c>
      <c r="C37" s="35" t="s">
        <v>91</v>
      </c>
      <c r="D37" s="36">
        <v>1</v>
      </c>
      <c r="E37" s="37" t="s">
        <v>92</v>
      </c>
      <c r="F37" s="40">
        <v>0.03</v>
      </c>
      <c r="G37" s="41">
        <v>2000</v>
      </c>
      <c r="H37" s="39" t="s">
        <v>27</v>
      </c>
      <c r="I37" s="58">
        <v>2023.04</v>
      </c>
      <c r="J37" s="58">
        <v>2023.11</v>
      </c>
      <c r="K37" s="34">
        <v>0</v>
      </c>
      <c r="L37" s="34">
        <v>0</v>
      </c>
      <c r="M37" s="41">
        <v>100</v>
      </c>
      <c r="N37" s="38">
        <v>2000</v>
      </c>
      <c r="O37" s="34">
        <v>0</v>
      </c>
      <c r="P37" s="34">
        <v>0</v>
      </c>
      <c r="Q37" s="34" t="s">
        <v>34</v>
      </c>
      <c r="R37" s="73"/>
    </row>
    <row r="38" s="6" customFormat="1" ht="51" customHeight="1" spans="1:18">
      <c r="A38" s="34">
        <v>31</v>
      </c>
      <c r="B38" s="34" t="s">
        <v>86</v>
      </c>
      <c r="C38" s="35" t="s">
        <v>93</v>
      </c>
      <c r="D38" s="36">
        <v>1</v>
      </c>
      <c r="E38" s="37" t="s">
        <v>94</v>
      </c>
      <c r="F38" s="40">
        <v>0.1</v>
      </c>
      <c r="G38" s="41">
        <v>4850</v>
      </c>
      <c r="H38" s="39" t="s">
        <v>27</v>
      </c>
      <c r="I38" s="58">
        <v>2022.04</v>
      </c>
      <c r="J38" s="58">
        <v>2023.11</v>
      </c>
      <c r="K38" s="41">
        <v>20</v>
      </c>
      <c r="L38" s="38">
        <v>970</v>
      </c>
      <c r="M38" s="41">
        <v>80</v>
      </c>
      <c r="N38" s="38">
        <v>3880</v>
      </c>
      <c r="O38" s="34">
        <v>0</v>
      </c>
      <c r="P38" s="34">
        <v>0</v>
      </c>
      <c r="Q38" s="34" t="s">
        <v>28</v>
      </c>
      <c r="R38" s="73"/>
    </row>
    <row r="39" s="7" customFormat="1" ht="51" customHeight="1" spans="1:18">
      <c r="A39" s="34">
        <v>32</v>
      </c>
      <c r="B39" s="34" t="s">
        <v>86</v>
      </c>
      <c r="C39" s="35" t="s">
        <v>95</v>
      </c>
      <c r="D39" s="36">
        <v>1</v>
      </c>
      <c r="E39" s="37" t="s">
        <v>96</v>
      </c>
      <c r="F39" s="40">
        <v>0.02</v>
      </c>
      <c r="G39" s="41">
        <v>2000</v>
      </c>
      <c r="H39" s="39" t="s">
        <v>27</v>
      </c>
      <c r="I39" s="58">
        <v>2023.04</v>
      </c>
      <c r="J39" s="58">
        <v>2023.11</v>
      </c>
      <c r="K39" s="34">
        <v>0</v>
      </c>
      <c r="L39" s="34">
        <v>0</v>
      </c>
      <c r="M39" s="36">
        <v>0</v>
      </c>
      <c r="N39" s="36">
        <v>0</v>
      </c>
      <c r="O39" s="41">
        <v>100</v>
      </c>
      <c r="P39" s="38">
        <v>2000</v>
      </c>
      <c r="Q39" s="34" t="s">
        <v>32</v>
      </c>
      <c r="R39" s="74"/>
    </row>
    <row r="40" s="7" customFormat="1" ht="51" customHeight="1" spans="1:18">
      <c r="A40" s="34">
        <v>33</v>
      </c>
      <c r="B40" s="34" t="s">
        <v>86</v>
      </c>
      <c r="C40" s="35" t="s">
        <v>97</v>
      </c>
      <c r="D40" s="36">
        <v>1</v>
      </c>
      <c r="E40" s="37" t="s">
        <v>98</v>
      </c>
      <c r="F40" s="40">
        <v>0.02</v>
      </c>
      <c r="G40" s="41">
        <v>2000</v>
      </c>
      <c r="H40" s="39" t="s">
        <v>27</v>
      </c>
      <c r="I40" s="58">
        <v>2022.04</v>
      </c>
      <c r="J40" s="58">
        <v>2023.11</v>
      </c>
      <c r="K40" s="41">
        <v>0</v>
      </c>
      <c r="L40" s="38">
        <v>0</v>
      </c>
      <c r="M40" s="41">
        <v>20</v>
      </c>
      <c r="N40" s="38">
        <v>400</v>
      </c>
      <c r="O40" s="41">
        <v>80</v>
      </c>
      <c r="P40" s="38">
        <v>1600</v>
      </c>
      <c r="Q40" s="34" t="s">
        <v>34</v>
      </c>
      <c r="R40" s="74"/>
    </row>
    <row r="41" s="6" customFormat="1" ht="43.5" customHeight="1" spans="1:18">
      <c r="A41" s="34">
        <v>34</v>
      </c>
      <c r="B41" s="34" t="s">
        <v>99</v>
      </c>
      <c r="C41" s="35" t="s">
        <v>100</v>
      </c>
      <c r="D41" s="36">
        <v>1</v>
      </c>
      <c r="E41" s="37" t="s">
        <v>101</v>
      </c>
      <c r="F41" s="36">
        <v>0.04</v>
      </c>
      <c r="G41" s="36">
        <v>500</v>
      </c>
      <c r="H41" s="39" t="s">
        <v>27</v>
      </c>
      <c r="I41" s="56">
        <v>2021.04</v>
      </c>
      <c r="J41" s="56">
        <v>2021.12</v>
      </c>
      <c r="K41" s="36">
        <v>100</v>
      </c>
      <c r="L41" s="34">
        <f>G41*K41/100</f>
        <v>500</v>
      </c>
      <c r="M41" s="34">
        <v>0</v>
      </c>
      <c r="N41" s="34">
        <v>0</v>
      </c>
      <c r="O41" s="36">
        <v>0</v>
      </c>
      <c r="P41" s="36">
        <v>0</v>
      </c>
      <c r="Q41" s="36" t="s">
        <v>28</v>
      </c>
      <c r="R41" s="73"/>
    </row>
    <row r="42" s="6" customFormat="1" ht="43.5" customHeight="1" spans="1:18">
      <c r="A42" s="34">
        <v>35</v>
      </c>
      <c r="B42" s="34" t="s">
        <v>99</v>
      </c>
      <c r="C42" s="35" t="s">
        <v>102</v>
      </c>
      <c r="D42" s="36">
        <v>1</v>
      </c>
      <c r="E42" s="37" t="s">
        <v>103</v>
      </c>
      <c r="F42" s="36">
        <v>0.02</v>
      </c>
      <c r="G42" s="36">
        <v>800</v>
      </c>
      <c r="H42" s="39" t="s">
        <v>27</v>
      </c>
      <c r="I42" s="58">
        <v>2023.03</v>
      </c>
      <c r="J42" s="58">
        <v>2023.12</v>
      </c>
      <c r="K42" s="34">
        <v>0</v>
      </c>
      <c r="L42" s="34">
        <v>0</v>
      </c>
      <c r="M42" s="36">
        <v>0</v>
      </c>
      <c r="N42" s="36">
        <v>0</v>
      </c>
      <c r="O42" s="36">
        <v>100</v>
      </c>
      <c r="P42" s="34">
        <f>G42*O42/100</f>
        <v>800</v>
      </c>
      <c r="Q42" s="36" t="s">
        <v>32</v>
      </c>
      <c r="R42" s="73"/>
    </row>
    <row r="43" s="6" customFormat="1" ht="43.5" customHeight="1" spans="1:18">
      <c r="A43" s="34">
        <v>36</v>
      </c>
      <c r="B43" s="34" t="s">
        <v>99</v>
      </c>
      <c r="C43" s="35" t="s">
        <v>104</v>
      </c>
      <c r="D43" s="36">
        <v>1</v>
      </c>
      <c r="E43" s="37" t="s">
        <v>105</v>
      </c>
      <c r="F43" s="36">
        <v>0.02</v>
      </c>
      <c r="G43" s="36">
        <v>800</v>
      </c>
      <c r="H43" s="39" t="s">
        <v>27</v>
      </c>
      <c r="I43" s="58">
        <v>2022.04</v>
      </c>
      <c r="J43" s="58">
        <v>2022.12</v>
      </c>
      <c r="K43" s="34">
        <v>0</v>
      </c>
      <c r="L43" s="34">
        <v>0</v>
      </c>
      <c r="M43" s="41">
        <v>100</v>
      </c>
      <c r="N43" s="38">
        <v>800</v>
      </c>
      <c r="O43" s="36">
        <v>0</v>
      </c>
      <c r="P43" s="36">
        <v>0</v>
      </c>
      <c r="Q43" s="36" t="s">
        <v>34</v>
      </c>
      <c r="R43" s="73"/>
    </row>
    <row r="44" s="6" customFormat="1" ht="43.5" customHeight="1" spans="1:18">
      <c r="A44" s="34">
        <v>37</v>
      </c>
      <c r="B44" s="34" t="s">
        <v>99</v>
      </c>
      <c r="C44" s="35" t="s">
        <v>106</v>
      </c>
      <c r="D44" s="36">
        <v>1</v>
      </c>
      <c r="E44" s="37" t="s">
        <v>107</v>
      </c>
      <c r="F44" s="36">
        <v>0.02</v>
      </c>
      <c r="G44" s="36">
        <v>800</v>
      </c>
      <c r="H44" s="39" t="s">
        <v>27</v>
      </c>
      <c r="I44" s="56">
        <v>2021.04</v>
      </c>
      <c r="J44" s="56">
        <v>2021.12</v>
      </c>
      <c r="K44" s="36">
        <v>100</v>
      </c>
      <c r="L44" s="34">
        <f>K44*G44/100</f>
        <v>800</v>
      </c>
      <c r="M44" s="34">
        <v>0</v>
      </c>
      <c r="N44" s="34">
        <v>0</v>
      </c>
      <c r="O44" s="36">
        <v>0</v>
      </c>
      <c r="P44" s="36">
        <v>0</v>
      </c>
      <c r="Q44" s="36" t="s">
        <v>28</v>
      </c>
      <c r="R44" s="73"/>
    </row>
    <row r="45" s="4" customFormat="1" ht="49.5" customHeight="1" spans="1:18">
      <c r="A45" s="34" t="s">
        <v>23</v>
      </c>
      <c r="B45" s="34"/>
      <c r="C45" s="31" t="s">
        <v>108</v>
      </c>
      <c r="D45" s="42">
        <f>SUM(D46:D51)</f>
        <v>6</v>
      </c>
      <c r="E45" s="37" t="s">
        <v>23</v>
      </c>
      <c r="F45" s="42">
        <f>SUM(F46:F51)</f>
        <v>11.55</v>
      </c>
      <c r="G45" s="42">
        <f>SUM(G46:G51)</f>
        <v>15155</v>
      </c>
      <c r="H45" s="39"/>
      <c r="I45" s="34"/>
      <c r="J45" s="56"/>
      <c r="K45" s="39"/>
      <c r="L45" s="42">
        <f t="shared" ref="L45:P45" si="1">SUM(L46:L51)</f>
        <v>7750.5</v>
      </c>
      <c r="M45" s="39"/>
      <c r="N45" s="42">
        <f t="shared" si="1"/>
        <v>5467</v>
      </c>
      <c r="O45" s="39"/>
      <c r="P45" s="42">
        <f t="shared" si="1"/>
        <v>1937.5</v>
      </c>
      <c r="Q45" s="45"/>
      <c r="R45" s="72"/>
    </row>
    <row r="46" s="4" customFormat="1" ht="34.95" customHeight="1" spans="1:18">
      <c r="A46" s="34">
        <v>38</v>
      </c>
      <c r="B46" s="34" t="s">
        <v>79</v>
      </c>
      <c r="C46" s="35" t="s">
        <v>109</v>
      </c>
      <c r="D46" s="36">
        <v>1</v>
      </c>
      <c r="E46" s="35" t="s">
        <v>85</v>
      </c>
      <c r="F46" s="36">
        <v>0.3</v>
      </c>
      <c r="G46" s="36">
        <v>1500</v>
      </c>
      <c r="H46" s="39" t="s">
        <v>110</v>
      </c>
      <c r="I46" s="56">
        <v>2021.03</v>
      </c>
      <c r="J46" s="56">
        <v>2021.12</v>
      </c>
      <c r="K46" s="34">
        <v>100</v>
      </c>
      <c r="L46" s="34">
        <v>1500</v>
      </c>
      <c r="M46" s="36">
        <v>0</v>
      </c>
      <c r="N46" s="34">
        <v>0</v>
      </c>
      <c r="O46" s="36">
        <v>0</v>
      </c>
      <c r="P46" s="36">
        <v>0</v>
      </c>
      <c r="Q46" s="34" t="s">
        <v>28</v>
      </c>
      <c r="R46" s="72"/>
    </row>
    <row r="47" s="4" customFormat="1" ht="74" customHeight="1" spans="1:18">
      <c r="A47" s="34">
        <v>39</v>
      </c>
      <c r="B47" s="34" t="s">
        <v>24</v>
      </c>
      <c r="C47" s="36" t="s">
        <v>111</v>
      </c>
      <c r="D47" s="36">
        <v>1</v>
      </c>
      <c r="E47" s="35" t="s">
        <v>112</v>
      </c>
      <c r="F47" s="36">
        <v>9.5</v>
      </c>
      <c r="G47" s="36">
        <v>1500</v>
      </c>
      <c r="H47" s="39" t="s">
        <v>110</v>
      </c>
      <c r="I47" s="34">
        <v>2021.04</v>
      </c>
      <c r="J47" s="56">
        <v>2021.1</v>
      </c>
      <c r="K47" s="36">
        <v>100</v>
      </c>
      <c r="L47" s="43">
        <f>K47*G47/100</f>
        <v>1500</v>
      </c>
      <c r="M47" s="36">
        <v>0</v>
      </c>
      <c r="N47" s="38">
        <v>0</v>
      </c>
      <c r="O47" s="36">
        <v>0</v>
      </c>
      <c r="P47" s="38">
        <v>0</v>
      </c>
      <c r="Q47" s="36" t="s">
        <v>113</v>
      </c>
      <c r="R47" s="72"/>
    </row>
    <row r="48" s="4" customFormat="1" ht="60" customHeight="1" spans="1:18">
      <c r="A48" s="34">
        <v>40</v>
      </c>
      <c r="B48" s="34" t="s">
        <v>24</v>
      </c>
      <c r="C48" s="35" t="s">
        <v>114</v>
      </c>
      <c r="D48" s="36">
        <v>1</v>
      </c>
      <c r="E48" s="35" t="s">
        <v>115</v>
      </c>
      <c r="F48" s="38">
        <v>1</v>
      </c>
      <c r="G48" s="43">
        <v>3875</v>
      </c>
      <c r="H48" s="39" t="s">
        <v>27</v>
      </c>
      <c r="I48" s="34">
        <v>2022.04</v>
      </c>
      <c r="J48" s="45">
        <v>2023.12</v>
      </c>
      <c r="K48" s="36">
        <v>0</v>
      </c>
      <c r="L48" s="43">
        <v>0</v>
      </c>
      <c r="M48" s="36">
        <v>50</v>
      </c>
      <c r="N48" s="38">
        <f>M48*G48/100</f>
        <v>1937.5</v>
      </c>
      <c r="O48" s="39">
        <v>50</v>
      </c>
      <c r="P48" s="36">
        <f>O48*G48/100</f>
        <v>1937.5</v>
      </c>
      <c r="Q48" s="36" t="s">
        <v>34</v>
      </c>
      <c r="R48" s="72"/>
    </row>
    <row r="49" s="4" customFormat="1" ht="63.75" customHeight="1" spans="1:18">
      <c r="A49" s="34">
        <v>41</v>
      </c>
      <c r="B49" s="34" t="s">
        <v>99</v>
      </c>
      <c r="C49" s="35" t="s">
        <v>116</v>
      </c>
      <c r="D49" s="36">
        <v>1</v>
      </c>
      <c r="E49" s="35" t="s">
        <v>117</v>
      </c>
      <c r="F49" s="36">
        <v>0.2</v>
      </c>
      <c r="G49" s="36">
        <v>2000</v>
      </c>
      <c r="H49" s="39" t="s">
        <v>110</v>
      </c>
      <c r="I49" s="56">
        <v>2022.03</v>
      </c>
      <c r="J49" s="56">
        <v>2022.12</v>
      </c>
      <c r="K49" s="36">
        <v>0</v>
      </c>
      <c r="L49" s="34">
        <v>0</v>
      </c>
      <c r="M49" s="36">
        <v>100</v>
      </c>
      <c r="N49" s="34">
        <f>M49*G49/100</f>
        <v>2000</v>
      </c>
      <c r="O49" s="39">
        <v>0</v>
      </c>
      <c r="P49" s="36">
        <v>0</v>
      </c>
      <c r="Q49" s="36" t="s">
        <v>34</v>
      </c>
      <c r="R49" s="72"/>
    </row>
    <row r="50" s="8" customFormat="1" ht="51.75" customHeight="1" spans="1:18">
      <c r="A50" s="34">
        <v>42</v>
      </c>
      <c r="B50" s="36" t="s">
        <v>83</v>
      </c>
      <c r="C50" s="35" t="s">
        <v>118</v>
      </c>
      <c r="D50" s="36">
        <v>1</v>
      </c>
      <c r="E50" s="37" t="s">
        <v>119</v>
      </c>
      <c r="F50" s="40">
        <v>0.25</v>
      </c>
      <c r="G50" s="40">
        <v>2185</v>
      </c>
      <c r="H50" s="39" t="s">
        <v>27</v>
      </c>
      <c r="I50" s="57">
        <v>2021.08</v>
      </c>
      <c r="J50" s="57">
        <v>2022.12</v>
      </c>
      <c r="K50" s="40">
        <v>30</v>
      </c>
      <c r="L50" s="43">
        <f>K50*G50/100</f>
        <v>655.5</v>
      </c>
      <c r="M50" s="59">
        <v>70</v>
      </c>
      <c r="N50" s="38">
        <v>1529.5</v>
      </c>
      <c r="O50" s="39">
        <v>0</v>
      </c>
      <c r="P50" s="38">
        <v>0</v>
      </c>
      <c r="Q50" s="34" t="s">
        <v>28</v>
      </c>
      <c r="R50" s="75"/>
    </row>
    <row r="51" s="9" customFormat="1" ht="90" customHeight="1" spans="1:18">
      <c r="A51" s="34">
        <v>43</v>
      </c>
      <c r="B51" s="34" t="s">
        <v>63</v>
      </c>
      <c r="C51" s="35" t="s">
        <v>120</v>
      </c>
      <c r="D51" s="34">
        <v>1</v>
      </c>
      <c r="E51" s="37" t="s">
        <v>121</v>
      </c>
      <c r="F51" s="36">
        <v>0.3</v>
      </c>
      <c r="G51" s="34">
        <v>4095</v>
      </c>
      <c r="H51" s="39" t="s">
        <v>110</v>
      </c>
      <c r="I51" s="56">
        <v>2021.03</v>
      </c>
      <c r="J51" s="56">
        <v>2021.1</v>
      </c>
      <c r="K51" s="36">
        <v>100</v>
      </c>
      <c r="L51" s="34">
        <f>K51*G51/100</f>
        <v>4095</v>
      </c>
      <c r="M51" s="34">
        <v>0</v>
      </c>
      <c r="N51" s="34">
        <v>0</v>
      </c>
      <c r="O51" s="34">
        <v>0</v>
      </c>
      <c r="P51" s="34">
        <v>0</v>
      </c>
      <c r="Q51" s="36" t="s">
        <v>122</v>
      </c>
      <c r="R51" s="76"/>
    </row>
    <row r="52" s="4" customFormat="1" ht="34.95" customHeight="1" spans="1:18">
      <c r="A52" s="34" t="s">
        <v>23</v>
      </c>
      <c r="B52" s="34"/>
      <c r="C52" s="31" t="s">
        <v>123</v>
      </c>
      <c r="D52" s="44">
        <f>SUM(D53:D54)</f>
        <v>2</v>
      </c>
      <c r="E52" s="45"/>
      <c r="F52" s="42">
        <f>SUM(F53:F54)</f>
        <v>35</v>
      </c>
      <c r="G52" s="42">
        <f>SUM(G53:G54)</f>
        <v>1164</v>
      </c>
      <c r="H52" s="42"/>
      <c r="I52" s="60"/>
      <c r="J52" s="60"/>
      <c r="K52" s="42"/>
      <c r="L52" s="42">
        <f t="shared" ref="L52:P52" si="2">SUM(L53:L54)</f>
        <v>300</v>
      </c>
      <c r="M52" s="42"/>
      <c r="N52" s="42">
        <f t="shared" si="2"/>
        <v>864</v>
      </c>
      <c r="O52" s="42"/>
      <c r="P52" s="42">
        <f t="shared" si="2"/>
        <v>0</v>
      </c>
      <c r="Q52" s="34"/>
      <c r="R52" s="72"/>
    </row>
    <row r="53" s="9" customFormat="1" ht="54.75" customHeight="1" spans="1:18">
      <c r="A53" s="34">
        <v>44</v>
      </c>
      <c r="B53" s="34" t="s">
        <v>54</v>
      </c>
      <c r="C53" s="35" t="s">
        <v>124</v>
      </c>
      <c r="D53" s="34">
        <v>1</v>
      </c>
      <c r="E53" s="37" t="s">
        <v>125</v>
      </c>
      <c r="F53" s="34">
        <v>8</v>
      </c>
      <c r="G53" s="34">
        <v>600</v>
      </c>
      <c r="H53" s="39" t="s">
        <v>110</v>
      </c>
      <c r="I53" s="56">
        <v>2021.3</v>
      </c>
      <c r="J53" s="56">
        <v>2022.12</v>
      </c>
      <c r="K53" s="36">
        <v>50</v>
      </c>
      <c r="L53" s="36">
        <v>300</v>
      </c>
      <c r="M53" s="34">
        <v>50</v>
      </c>
      <c r="N53" s="38">
        <v>300</v>
      </c>
      <c r="O53" s="45">
        <v>0</v>
      </c>
      <c r="P53" s="45">
        <v>0</v>
      </c>
      <c r="Q53" s="34" t="s">
        <v>28</v>
      </c>
      <c r="R53" s="76"/>
    </row>
    <row r="54" s="4" customFormat="1" ht="42.75" customHeight="1" spans="1:18">
      <c r="A54" s="34">
        <v>45</v>
      </c>
      <c r="B54" s="34" t="s">
        <v>70</v>
      </c>
      <c r="C54" s="35" t="s">
        <v>126</v>
      </c>
      <c r="D54" s="36">
        <v>1</v>
      </c>
      <c r="E54" s="37" t="s">
        <v>127</v>
      </c>
      <c r="F54" s="36">
        <v>27</v>
      </c>
      <c r="G54" s="36">
        <v>564</v>
      </c>
      <c r="H54" s="39" t="s">
        <v>110</v>
      </c>
      <c r="I54" s="56">
        <v>2022.03</v>
      </c>
      <c r="J54" s="56">
        <v>2022.12</v>
      </c>
      <c r="K54" s="45"/>
      <c r="L54" s="45"/>
      <c r="M54" s="36">
        <v>100</v>
      </c>
      <c r="N54" s="38">
        <f>G54*M54/100</f>
        <v>564</v>
      </c>
      <c r="O54" s="36"/>
      <c r="P54" s="36"/>
      <c r="Q54" s="34" t="s">
        <v>34</v>
      </c>
      <c r="R54" s="72"/>
    </row>
    <row r="55" s="6" customFormat="1" ht="34.95" customHeight="1" spans="1:18">
      <c r="A55" s="34"/>
      <c r="B55" s="34"/>
      <c r="C55" s="31" t="s">
        <v>128</v>
      </c>
      <c r="D55" s="42">
        <f>SUM(D56:D70)</f>
        <v>15</v>
      </c>
      <c r="E55" s="45"/>
      <c r="F55" s="42">
        <f>SUM(F56:F70)</f>
        <v>118.7</v>
      </c>
      <c r="G55" s="42">
        <f>SUM(G56:G70)</f>
        <v>25755</v>
      </c>
      <c r="H55" s="39"/>
      <c r="I55" s="56"/>
      <c r="J55" s="56"/>
      <c r="K55" s="36"/>
      <c r="L55" s="42">
        <f>SUM(L56:L70)</f>
        <v>10352.5</v>
      </c>
      <c r="M55" s="36"/>
      <c r="N55" s="42">
        <f>SUM(N56:N70)</f>
        <v>7247.5</v>
      </c>
      <c r="O55" s="36"/>
      <c r="P55" s="42">
        <f>SUM(P56:P70)</f>
        <v>8155</v>
      </c>
      <c r="Q55" s="34"/>
      <c r="R55" s="73"/>
    </row>
    <row r="56" s="4" customFormat="1" ht="45" customHeight="1" spans="1:18">
      <c r="A56" s="34">
        <v>46</v>
      </c>
      <c r="B56" s="34" t="s">
        <v>86</v>
      </c>
      <c r="C56" s="35" t="s">
        <v>129</v>
      </c>
      <c r="D56" s="36">
        <v>1</v>
      </c>
      <c r="E56" s="37" t="s">
        <v>130</v>
      </c>
      <c r="F56" s="36">
        <v>24</v>
      </c>
      <c r="G56" s="36">
        <f>F56*150</f>
        <v>3600</v>
      </c>
      <c r="H56" s="39" t="s">
        <v>110</v>
      </c>
      <c r="I56" s="56">
        <v>2022.04</v>
      </c>
      <c r="J56" s="61">
        <v>2023.12</v>
      </c>
      <c r="K56" s="36">
        <v>0</v>
      </c>
      <c r="L56" s="36">
        <f t="shared" ref="L56:L70" si="3">G56*K56/100</f>
        <v>0</v>
      </c>
      <c r="M56" s="36">
        <v>20</v>
      </c>
      <c r="N56" s="38">
        <f t="shared" ref="N56:N70" si="4">G56*M56/100</f>
        <v>720</v>
      </c>
      <c r="O56" s="36">
        <v>80</v>
      </c>
      <c r="P56" s="36">
        <f t="shared" ref="P56:P70" si="5">G56*O56/100</f>
        <v>2880</v>
      </c>
      <c r="Q56" s="34" t="s">
        <v>34</v>
      </c>
      <c r="R56" s="72"/>
    </row>
    <row r="57" s="4" customFormat="1" ht="34.95" customHeight="1" spans="1:18">
      <c r="A57" s="34">
        <v>47</v>
      </c>
      <c r="B57" s="34" t="s">
        <v>86</v>
      </c>
      <c r="C57" s="35" t="s">
        <v>131</v>
      </c>
      <c r="D57" s="36">
        <v>1</v>
      </c>
      <c r="E57" s="37" t="s">
        <v>132</v>
      </c>
      <c r="F57" s="36">
        <v>15</v>
      </c>
      <c r="G57" s="36">
        <f>F57*150</f>
        <v>2250</v>
      </c>
      <c r="H57" s="39" t="s">
        <v>110</v>
      </c>
      <c r="I57" s="56">
        <v>2022.04</v>
      </c>
      <c r="J57" s="61">
        <v>2023.12</v>
      </c>
      <c r="K57" s="36">
        <v>0</v>
      </c>
      <c r="L57" s="36">
        <f t="shared" si="3"/>
        <v>0</v>
      </c>
      <c r="M57" s="36">
        <v>10</v>
      </c>
      <c r="N57" s="38">
        <f t="shared" si="4"/>
        <v>225</v>
      </c>
      <c r="O57" s="36">
        <v>90</v>
      </c>
      <c r="P57" s="36">
        <f t="shared" si="5"/>
        <v>2025</v>
      </c>
      <c r="Q57" s="34" t="s">
        <v>34</v>
      </c>
      <c r="R57" s="72"/>
    </row>
    <row r="58" s="4" customFormat="1" ht="41" customHeight="1" spans="1:18">
      <c r="A58" s="34">
        <v>48</v>
      </c>
      <c r="B58" s="34" t="s">
        <v>46</v>
      </c>
      <c r="C58" s="35" t="s">
        <v>133</v>
      </c>
      <c r="D58" s="36">
        <v>1</v>
      </c>
      <c r="E58" s="35" t="s">
        <v>134</v>
      </c>
      <c r="F58" s="36">
        <v>2</v>
      </c>
      <c r="G58" s="36">
        <v>500</v>
      </c>
      <c r="H58" s="39" t="s">
        <v>110</v>
      </c>
      <c r="I58" s="56">
        <v>2021.03</v>
      </c>
      <c r="J58" s="56" t="s">
        <v>135</v>
      </c>
      <c r="K58" s="36">
        <v>50</v>
      </c>
      <c r="L58" s="36">
        <f t="shared" si="3"/>
        <v>250</v>
      </c>
      <c r="M58" s="36">
        <v>50</v>
      </c>
      <c r="N58" s="38">
        <f t="shared" si="4"/>
        <v>250</v>
      </c>
      <c r="O58" s="36">
        <v>0</v>
      </c>
      <c r="P58" s="36">
        <f t="shared" si="5"/>
        <v>0</v>
      </c>
      <c r="Q58" s="34" t="s">
        <v>28</v>
      </c>
      <c r="R58" s="72"/>
    </row>
    <row r="59" s="4" customFormat="1" ht="34.95" customHeight="1" spans="1:18">
      <c r="A59" s="34">
        <v>49</v>
      </c>
      <c r="B59" s="34" t="s">
        <v>46</v>
      </c>
      <c r="C59" s="35" t="s">
        <v>136</v>
      </c>
      <c r="D59" s="36">
        <v>1</v>
      </c>
      <c r="E59" s="35" t="s">
        <v>137</v>
      </c>
      <c r="F59" s="36">
        <v>8</v>
      </c>
      <c r="G59" s="36">
        <v>2000</v>
      </c>
      <c r="H59" s="39" t="s">
        <v>110</v>
      </c>
      <c r="I59" s="56">
        <v>2022.03</v>
      </c>
      <c r="J59" s="56" t="s">
        <v>138</v>
      </c>
      <c r="K59" s="36">
        <v>0</v>
      </c>
      <c r="L59" s="36">
        <f t="shared" si="3"/>
        <v>0</v>
      </c>
      <c r="M59" s="36">
        <v>50</v>
      </c>
      <c r="N59" s="38">
        <f t="shared" si="4"/>
        <v>1000</v>
      </c>
      <c r="O59" s="36">
        <v>50</v>
      </c>
      <c r="P59" s="36">
        <f t="shared" si="5"/>
        <v>1000</v>
      </c>
      <c r="Q59" s="34" t="s">
        <v>34</v>
      </c>
      <c r="R59" s="72"/>
    </row>
    <row r="60" s="4" customFormat="1" ht="43.5" customHeight="1" spans="1:18">
      <c r="A60" s="34">
        <v>50</v>
      </c>
      <c r="B60" s="34" t="s">
        <v>46</v>
      </c>
      <c r="C60" s="35" t="s">
        <v>139</v>
      </c>
      <c r="D60" s="36">
        <v>1</v>
      </c>
      <c r="E60" s="35" t="s">
        <v>140</v>
      </c>
      <c r="F60" s="36">
        <v>1.5</v>
      </c>
      <c r="G60" s="36">
        <v>400</v>
      </c>
      <c r="H60" s="39" t="s">
        <v>110</v>
      </c>
      <c r="I60" s="56">
        <v>2021.06</v>
      </c>
      <c r="J60" s="56" t="s">
        <v>141</v>
      </c>
      <c r="K60" s="36">
        <v>20</v>
      </c>
      <c r="L60" s="36">
        <f t="shared" si="3"/>
        <v>80</v>
      </c>
      <c r="M60" s="36">
        <v>80</v>
      </c>
      <c r="N60" s="38">
        <f t="shared" si="4"/>
        <v>320</v>
      </c>
      <c r="O60" s="45">
        <v>0</v>
      </c>
      <c r="P60" s="36">
        <f t="shared" si="5"/>
        <v>0</v>
      </c>
      <c r="Q60" s="34" t="s">
        <v>28</v>
      </c>
      <c r="R60" s="72"/>
    </row>
    <row r="61" s="4" customFormat="1" ht="51.75" customHeight="1" spans="1:18">
      <c r="A61" s="34">
        <v>51</v>
      </c>
      <c r="B61" s="34" t="s">
        <v>70</v>
      </c>
      <c r="C61" s="35" t="s">
        <v>142</v>
      </c>
      <c r="D61" s="36">
        <v>1</v>
      </c>
      <c r="E61" s="35" t="s">
        <v>143</v>
      </c>
      <c r="F61" s="36">
        <v>0.6</v>
      </c>
      <c r="G61" s="36">
        <v>3165</v>
      </c>
      <c r="H61" s="39" t="s">
        <v>110</v>
      </c>
      <c r="I61" s="56">
        <v>2021.09</v>
      </c>
      <c r="J61" s="56">
        <v>2022.12</v>
      </c>
      <c r="K61" s="36">
        <v>50</v>
      </c>
      <c r="L61" s="36">
        <f t="shared" si="3"/>
        <v>1582.5</v>
      </c>
      <c r="M61" s="36">
        <v>50</v>
      </c>
      <c r="N61" s="38">
        <f t="shared" si="4"/>
        <v>1582.5</v>
      </c>
      <c r="O61" s="36">
        <v>0</v>
      </c>
      <c r="P61" s="36">
        <f t="shared" si="5"/>
        <v>0</v>
      </c>
      <c r="Q61" s="34" t="s">
        <v>28</v>
      </c>
      <c r="R61" s="72"/>
    </row>
    <row r="62" s="10" customFormat="1" ht="34.95" customHeight="1" spans="1:18">
      <c r="A62" s="34">
        <v>52</v>
      </c>
      <c r="B62" s="34" t="s">
        <v>70</v>
      </c>
      <c r="C62" s="35" t="s">
        <v>144</v>
      </c>
      <c r="D62" s="36">
        <v>1</v>
      </c>
      <c r="E62" s="45" t="s">
        <v>145</v>
      </c>
      <c r="F62" s="36">
        <v>0.6</v>
      </c>
      <c r="G62" s="36">
        <v>950</v>
      </c>
      <c r="H62" s="39" t="s">
        <v>110</v>
      </c>
      <c r="I62" s="56">
        <v>2021.03</v>
      </c>
      <c r="J62" s="56" t="s">
        <v>49</v>
      </c>
      <c r="K62" s="36">
        <v>100</v>
      </c>
      <c r="L62" s="36">
        <f t="shared" si="3"/>
        <v>950</v>
      </c>
      <c r="M62" s="36">
        <v>0</v>
      </c>
      <c r="N62" s="38">
        <f t="shared" si="4"/>
        <v>0</v>
      </c>
      <c r="O62" s="62">
        <v>0</v>
      </c>
      <c r="P62" s="36">
        <f t="shared" si="5"/>
        <v>0</v>
      </c>
      <c r="Q62" s="34" t="s">
        <v>28</v>
      </c>
      <c r="R62" s="72"/>
    </row>
    <row r="63" s="9" customFormat="1" ht="33" customHeight="1" spans="1:18">
      <c r="A63" s="34">
        <v>53</v>
      </c>
      <c r="B63" s="34" t="s">
        <v>70</v>
      </c>
      <c r="C63" s="35" t="s">
        <v>146</v>
      </c>
      <c r="D63" s="36">
        <v>1</v>
      </c>
      <c r="E63" s="35" t="s">
        <v>147</v>
      </c>
      <c r="F63" s="36">
        <v>25</v>
      </c>
      <c r="G63" s="36">
        <v>2500</v>
      </c>
      <c r="H63" s="39" t="s">
        <v>110</v>
      </c>
      <c r="I63" s="56">
        <v>2021.09</v>
      </c>
      <c r="J63" s="56">
        <v>2023.9</v>
      </c>
      <c r="K63" s="36">
        <v>10</v>
      </c>
      <c r="L63" s="36">
        <f t="shared" si="3"/>
        <v>250</v>
      </c>
      <c r="M63" s="36">
        <v>40</v>
      </c>
      <c r="N63" s="38">
        <f t="shared" si="4"/>
        <v>1000</v>
      </c>
      <c r="O63" s="36">
        <v>50</v>
      </c>
      <c r="P63" s="36">
        <f t="shared" si="5"/>
        <v>1250</v>
      </c>
      <c r="Q63" s="34" t="s">
        <v>28</v>
      </c>
      <c r="R63" s="76"/>
    </row>
    <row r="64" s="8" customFormat="1" ht="34.95" customHeight="1" spans="1:18">
      <c r="A64" s="34">
        <v>54</v>
      </c>
      <c r="B64" s="34" t="s">
        <v>79</v>
      </c>
      <c r="C64" s="35" t="s">
        <v>148</v>
      </c>
      <c r="D64" s="36">
        <v>1</v>
      </c>
      <c r="E64" s="46" t="s">
        <v>149</v>
      </c>
      <c r="F64" s="47">
        <v>5</v>
      </c>
      <c r="G64" s="47">
        <v>750</v>
      </c>
      <c r="H64" s="48" t="s">
        <v>27</v>
      </c>
      <c r="I64" s="63">
        <v>2022.03</v>
      </c>
      <c r="J64" s="63">
        <v>2022.12</v>
      </c>
      <c r="K64" s="47">
        <v>0</v>
      </c>
      <c r="L64" s="47">
        <f t="shared" si="3"/>
        <v>0</v>
      </c>
      <c r="M64" s="47">
        <v>100</v>
      </c>
      <c r="N64" s="64">
        <f t="shared" si="4"/>
        <v>750</v>
      </c>
      <c r="O64" s="65">
        <v>0</v>
      </c>
      <c r="P64" s="47">
        <f t="shared" si="5"/>
        <v>0</v>
      </c>
      <c r="Q64" s="77" t="s">
        <v>34</v>
      </c>
      <c r="R64" s="75"/>
    </row>
    <row r="65" s="8" customFormat="1" ht="34.95" customHeight="1" spans="1:18">
      <c r="A65" s="34">
        <v>55</v>
      </c>
      <c r="B65" s="34" t="s">
        <v>79</v>
      </c>
      <c r="C65" s="35" t="s">
        <v>150</v>
      </c>
      <c r="D65" s="36">
        <v>1</v>
      </c>
      <c r="E65" s="35" t="s">
        <v>151</v>
      </c>
      <c r="F65" s="36">
        <v>5</v>
      </c>
      <c r="G65" s="36">
        <v>750</v>
      </c>
      <c r="H65" s="39" t="s">
        <v>27</v>
      </c>
      <c r="I65" s="56">
        <v>2021.03</v>
      </c>
      <c r="J65" s="56">
        <v>2021.12</v>
      </c>
      <c r="K65" s="36">
        <v>100</v>
      </c>
      <c r="L65" s="36">
        <f t="shared" si="3"/>
        <v>750</v>
      </c>
      <c r="M65" s="36">
        <v>0</v>
      </c>
      <c r="N65" s="38">
        <f t="shared" si="4"/>
        <v>0</v>
      </c>
      <c r="O65" s="92">
        <v>0</v>
      </c>
      <c r="P65" s="36">
        <f t="shared" si="5"/>
        <v>0</v>
      </c>
      <c r="Q65" s="34" t="s">
        <v>28</v>
      </c>
      <c r="R65" s="75"/>
    </row>
    <row r="66" s="11" customFormat="1" ht="52.5" customHeight="1" spans="1:18">
      <c r="A66" s="34">
        <v>56</v>
      </c>
      <c r="B66" s="34" t="s">
        <v>54</v>
      </c>
      <c r="C66" s="35" t="s">
        <v>152</v>
      </c>
      <c r="D66" s="34">
        <v>1</v>
      </c>
      <c r="E66" s="37" t="s">
        <v>153</v>
      </c>
      <c r="F66" s="34">
        <v>10</v>
      </c>
      <c r="G66" s="34">
        <v>2290</v>
      </c>
      <c r="H66" s="39" t="s">
        <v>110</v>
      </c>
      <c r="I66" s="56">
        <v>2021.03</v>
      </c>
      <c r="J66" s="56">
        <v>2021.12</v>
      </c>
      <c r="K66" s="45">
        <v>100</v>
      </c>
      <c r="L66" s="36">
        <f t="shared" si="3"/>
        <v>2290</v>
      </c>
      <c r="M66" s="93">
        <v>0</v>
      </c>
      <c r="N66" s="38">
        <f t="shared" si="4"/>
        <v>0</v>
      </c>
      <c r="O66" s="94">
        <v>0</v>
      </c>
      <c r="P66" s="36">
        <f t="shared" si="5"/>
        <v>0</v>
      </c>
      <c r="Q66" s="34" t="s">
        <v>28</v>
      </c>
      <c r="R66" s="97"/>
    </row>
    <row r="67" s="4" customFormat="1" ht="54" customHeight="1" spans="1:18">
      <c r="A67" s="34">
        <v>57</v>
      </c>
      <c r="B67" s="34" t="s">
        <v>63</v>
      </c>
      <c r="C67" s="35" t="s">
        <v>154</v>
      </c>
      <c r="D67" s="36">
        <v>1</v>
      </c>
      <c r="E67" s="37" t="s">
        <v>155</v>
      </c>
      <c r="F67" s="36">
        <v>2</v>
      </c>
      <c r="G67" s="36">
        <v>3400</v>
      </c>
      <c r="H67" s="39" t="s">
        <v>110</v>
      </c>
      <c r="I67" s="56">
        <v>2021.03</v>
      </c>
      <c r="J67" s="56">
        <v>2021.12</v>
      </c>
      <c r="K67" s="36">
        <v>100</v>
      </c>
      <c r="L67" s="36">
        <f t="shared" si="3"/>
        <v>3400</v>
      </c>
      <c r="M67" s="36">
        <v>0</v>
      </c>
      <c r="N67" s="38">
        <f t="shared" si="4"/>
        <v>0</v>
      </c>
      <c r="O67" s="45">
        <v>0</v>
      </c>
      <c r="P67" s="36">
        <f t="shared" si="5"/>
        <v>0</v>
      </c>
      <c r="Q67" s="36" t="s">
        <v>39</v>
      </c>
      <c r="R67" s="72"/>
    </row>
    <row r="68" s="4" customFormat="1" ht="46.5" customHeight="1" spans="1:18">
      <c r="A68" s="34">
        <v>58</v>
      </c>
      <c r="B68" s="34" t="s">
        <v>24</v>
      </c>
      <c r="C68" s="35" t="s">
        <v>156</v>
      </c>
      <c r="D68" s="36">
        <v>1</v>
      </c>
      <c r="E68" s="37" t="s">
        <v>157</v>
      </c>
      <c r="F68" s="36">
        <v>13</v>
      </c>
      <c r="G68" s="36">
        <v>2000</v>
      </c>
      <c r="H68" s="39" t="s">
        <v>110</v>
      </c>
      <c r="I68" s="34">
        <v>2022.03</v>
      </c>
      <c r="J68" s="34">
        <v>2023.12</v>
      </c>
      <c r="K68" s="34">
        <v>0</v>
      </c>
      <c r="L68" s="36">
        <f t="shared" si="3"/>
        <v>0</v>
      </c>
      <c r="M68" s="34">
        <v>50</v>
      </c>
      <c r="N68" s="38">
        <f t="shared" si="4"/>
        <v>1000</v>
      </c>
      <c r="O68" s="36">
        <v>50</v>
      </c>
      <c r="P68" s="36">
        <f t="shared" si="5"/>
        <v>1000</v>
      </c>
      <c r="Q68" s="36" t="s">
        <v>34</v>
      </c>
      <c r="R68" s="72"/>
    </row>
    <row r="69" s="4" customFormat="1" ht="42.75" customHeight="1" spans="1:18">
      <c r="A69" s="34">
        <v>59</v>
      </c>
      <c r="B69" s="34" t="s">
        <v>63</v>
      </c>
      <c r="C69" s="36" t="s">
        <v>158</v>
      </c>
      <c r="D69" s="36">
        <v>1</v>
      </c>
      <c r="E69" s="37" t="s">
        <v>159</v>
      </c>
      <c r="F69" s="36">
        <v>5</v>
      </c>
      <c r="G69" s="36">
        <v>800</v>
      </c>
      <c r="H69" s="39" t="s">
        <v>27</v>
      </c>
      <c r="I69" s="56">
        <v>2021.03</v>
      </c>
      <c r="J69" s="56">
        <v>2021.1</v>
      </c>
      <c r="K69" s="36">
        <v>100</v>
      </c>
      <c r="L69" s="36">
        <f t="shared" si="3"/>
        <v>800</v>
      </c>
      <c r="M69" s="36">
        <v>0</v>
      </c>
      <c r="N69" s="38">
        <f t="shared" si="4"/>
        <v>0</v>
      </c>
      <c r="O69" s="36">
        <v>0</v>
      </c>
      <c r="P69" s="36">
        <f t="shared" si="5"/>
        <v>0</v>
      </c>
      <c r="Q69" s="34" t="s">
        <v>28</v>
      </c>
      <c r="R69" s="72"/>
    </row>
    <row r="70" s="9" customFormat="1" ht="46.5" customHeight="1" spans="1:18">
      <c r="A70" s="34">
        <v>60</v>
      </c>
      <c r="B70" s="34" t="s">
        <v>59</v>
      </c>
      <c r="C70" s="35" t="s">
        <v>160</v>
      </c>
      <c r="D70" s="36">
        <v>1</v>
      </c>
      <c r="E70" s="37" t="s">
        <v>161</v>
      </c>
      <c r="F70" s="36">
        <v>2</v>
      </c>
      <c r="G70" s="36">
        <v>400</v>
      </c>
      <c r="H70" s="39" t="s">
        <v>110</v>
      </c>
      <c r="I70" s="56">
        <v>2022.04</v>
      </c>
      <c r="J70" s="56">
        <v>2022.12</v>
      </c>
      <c r="K70" s="34">
        <v>0</v>
      </c>
      <c r="L70" s="36">
        <f t="shared" si="3"/>
        <v>0</v>
      </c>
      <c r="M70" s="34">
        <v>100</v>
      </c>
      <c r="N70" s="38">
        <f t="shared" si="4"/>
        <v>400</v>
      </c>
      <c r="O70" s="34">
        <v>0</v>
      </c>
      <c r="P70" s="36">
        <f t="shared" si="5"/>
        <v>0</v>
      </c>
      <c r="Q70" s="34" t="s">
        <v>34</v>
      </c>
      <c r="R70" s="76"/>
    </row>
    <row r="71" s="12" customFormat="1" ht="34.95" customHeight="1" spans="1:18">
      <c r="A71" s="78"/>
      <c r="B71" s="78"/>
      <c r="C71" s="31" t="s">
        <v>162</v>
      </c>
      <c r="D71" s="42">
        <f>SUM(D72:D78)</f>
        <v>6</v>
      </c>
      <c r="E71" s="45"/>
      <c r="F71" s="42">
        <f>SUM(F72:F78)</f>
        <v>42.525</v>
      </c>
      <c r="G71" s="42">
        <f>SUM(G72:G78)</f>
        <v>7428</v>
      </c>
      <c r="H71" s="79"/>
      <c r="I71" s="60"/>
      <c r="J71" s="60"/>
      <c r="K71" s="42"/>
      <c r="L71" s="42">
        <f>SUM(L72:L78)</f>
        <v>2874</v>
      </c>
      <c r="M71" s="42"/>
      <c r="N71" s="42">
        <f>SUM(N72:N78)</f>
        <v>4114</v>
      </c>
      <c r="O71" s="79"/>
      <c r="P71" s="42">
        <f>SUM(P72:P78)</f>
        <v>440</v>
      </c>
      <c r="Q71" s="42"/>
      <c r="R71" s="98"/>
    </row>
    <row r="72" s="4" customFormat="1" ht="144" customHeight="1" spans="1:18">
      <c r="A72" s="34">
        <v>61</v>
      </c>
      <c r="B72" s="34" t="s">
        <v>36</v>
      </c>
      <c r="C72" s="35" t="s">
        <v>163</v>
      </c>
      <c r="D72" s="36">
        <v>1</v>
      </c>
      <c r="E72" s="37" t="s">
        <v>164</v>
      </c>
      <c r="F72" s="36">
        <v>3.265</v>
      </c>
      <c r="G72" s="36">
        <v>1500</v>
      </c>
      <c r="H72" s="39" t="s">
        <v>110</v>
      </c>
      <c r="I72" s="56">
        <v>2021.05</v>
      </c>
      <c r="J72" s="56">
        <v>2021.1</v>
      </c>
      <c r="K72" s="36">
        <v>100</v>
      </c>
      <c r="L72" s="36">
        <f>G72</f>
        <v>1500</v>
      </c>
      <c r="M72" s="36">
        <v>0</v>
      </c>
      <c r="N72" s="38">
        <f t="shared" ref="N72:N78" si="6">G72*M72/100</f>
        <v>0</v>
      </c>
      <c r="O72" s="36">
        <v>0</v>
      </c>
      <c r="P72" s="36">
        <v>0</v>
      </c>
      <c r="Q72" s="36" t="s">
        <v>165</v>
      </c>
      <c r="R72" s="72"/>
    </row>
    <row r="73" s="4" customFormat="1" ht="34.95" customHeight="1" spans="1:18">
      <c r="A73" s="34">
        <v>62</v>
      </c>
      <c r="B73" s="34" t="s">
        <v>166</v>
      </c>
      <c r="C73" s="35" t="s">
        <v>167</v>
      </c>
      <c r="D73" s="36">
        <v>1</v>
      </c>
      <c r="E73" s="37" t="s">
        <v>168</v>
      </c>
      <c r="F73" s="36">
        <v>10</v>
      </c>
      <c r="G73" s="36">
        <v>2000</v>
      </c>
      <c r="H73" s="39" t="s">
        <v>110</v>
      </c>
      <c r="I73" s="56">
        <v>2022.03</v>
      </c>
      <c r="J73" s="56">
        <v>2022.12</v>
      </c>
      <c r="K73" s="36">
        <v>0</v>
      </c>
      <c r="L73" s="36">
        <v>0</v>
      </c>
      <c r="M73" s="36">
        <v>100</v>
      </c>
      <c r="N73" s="38">
        <f t="shared" si="6"/>
        <v>2000</v>
      </c>
      <c r="O73" s="36">
        <v>0</v>
      </c>
      <c r="P73" s="36">
        <v>0</v>
      </c>
      <c r="Q73" s="34" t="s">
        <v>34</v>
      </c>
      <c r="R73" s="72"/>
    </row>
    <row r="74" s="4" customFormat="1" ht="73.5" customHeight="1" spans="1:18">
      <c r="A74" s="34">
        <v>63</v>
      </c>
      <c r="B74" s="34" t="s">
        <v>166</v>
      </c>
      <c r="C74" s="35" t="s">
        <v>169</v>
      </c>
      <c r="D74" s="36">
        <v>1</v>
      </c>
      <c r="E74" s="35" t="s">
        <v>170</v>
      </c>
      <c r="F74" s="36">
        <v>5.5</v>
      </c>
      <c r="G74" s="36">
        <v>460</v>
      </c>
      <c r="H74" s="39" t="s">
        <v>27</v>
      </c>
      <c r="I74" s="56">
        <v>2022.03</v>
      </c>
      <c r="J74" s="56">
        <v>2022.12</v>
      </c>
      <c r="K74" s="36">
        <v>0</v>
      </c>
      <c r="L74" s="36">
        <v>0</v>
      </c>
      <c r="M74" s="36">
        <v>100</v>
      </c>
      <c r="N74" s="38">
        <f t="shared" si="6"/>
        <v>460</v>
      </c>
      <c r="O74" s="36">
        <v>0</v>
      </c>
      <c r="P74" s="36">
        <v>0</v>
      </c>
      <c r="Q74" s="34" t="s">
        <v>34</v>
      </c>
      <c r="R74" s="72"/>
    </row>
    <row r="75" s="8" customFormat="1" ht="34.95" customHeight="1" spans="1:18">
      <c r="A75" s="34">
        <v>64</v>
      </c>
      <c r="B75" s="34" t="s">
        <v>79</v>
      </c>
      <c r="C75" s="35" t="s">
        <v>171</v>
      </c>
      <c r="D75" s="36">
        <v>1</v>
      </c>
      <c r="E75" s="35" t="s">
        <v>172</v>
      </c>
      <c r="F75" s="36">
        <v>4</v>
      </c>
      <c r="G75" s="36">
        <v>600</v>
      </c>
      <c r="H75" s="39" t="s">
        <v>27</v>
      </c>
      <c r="I75" s="56">
        <v>2022.03</v>
      </c>
      <c r="J75" s="56">
        <v>2022.12</v>
      </c>
      <c r="K75" s="36">
        <v>100</v>
      </c>
      <c r="L75" s="36">
        <v>600</v>
      </c>
      <c r="M75" s="39">
        <v>0</v>
      </c>
      <c r="N75" s="38">
        <f t="shared" si="6"/>
        <v>0</v>
      </c>
      <c r="O75" s="36">
        <v>0</v>
      </c>
      <c r="P75" s="36">
        <v>0</v>
      </c>
      <c r="Q75" s="34" t="s">
        <v>34</v>
      </c>
      <c r="R75" s="75"/>
    </row>
    <row r="76" s="8" customFormat="1" ht="51.75" customHeight="1" spans="1:18">
      <c r="A76" s="34">
        <v>65</v>
      </c>
      <c r="B76" s="34" t="s">
        <v>173</v>
      </c>
      <c r="C76" s="80" t="s">
        <v>174</v>
      </c>
      <c r="D76" s="36">
        <v>1</v>
      </c>
      <c r="E76" s="35" t="s">
        <v>175</v>
      </c>
      <c r="F76" s="36">
        <v>18.5</v>
      </c>
      <c r="G76" s="36">
        <v>2200</v>
      </c>
      <c r="H76" s="39" t="s">
        <v>27</v>
      </c>
      <c r="I76" s="56">
        <v>2021.1</v>
      </c>
      <c r="J76" s="56">
        <v>2023.1</v>
      </c>
      <c r="K76" s="36">
        <v>20</v>
      </c>
      <c r="L76" s="36">
        <v>440</v>
      </c>
      <c r="M76" s="39">
        <v>60</v>
      </c>
      <c r="N76" s="38">
        <f t="shared" si="6"/>
        <v>1320</v>
      </c>
      <c r="O76" s="36">
        <v>20</v>
      </c>
      <c r="P76" s="36">
        <v>440</v>
      </c>
      <c r="Q76" s="34" t="s">
        <v>28</v>
      </c>
      <c r="R76" s="75"/>
    </row>
    <row r="77" s="4" customFormat="1" ht="229.5" customHeight="1" spans="1:18">
      <c r="A77" s="34">
        <v>66</v>
      </c>
      <c r="B77" s="36" t="s">
        <v>83</v>
      </c>
      <c r="C77" s="80" t="s">
        <v>176</v>
      </c>
      <c r="D77" s="36">
        <v>1</v>
      </c>
      <c r="E77" s="37" t="s">
        <v>177</v>
      </c>
      <c r="F77" s="36">
        <v>1.26</v>
      </c>
      <c r="G77" s="36">
        <v>668</v>
      </c>
      <c r="H77" s="39" t="s">
        <v>27</v>
      </c>
      <c r="I77" s="56">
        <v>2021.1</v>
      </c>
      <c r="J77" s="56">
        <v>2022.12</v>
      </c>
      <c r="K77" s="36">
        <v>50</v>
      </c>
      <c r="L77" s="36">
        <v>334</v>
      </c>
      <c r="M77" s="36">
        <v>50</v>
      </c>
      <c r="N77" s="38">
        <f t="shared" si="6"/>
        <v>334</v>
      </c>
      <c r="O77" s="36">
        <v>0</v>
      </c>
      <c r="P77" s="36">
        <v>0</v>
      </c>
      <c r="Q77" s="34" t="s">
        <v>28</v>
      </c>
      <c r="R77" s="72"/>
    </row>
    <row r="79" s="4" customFormat="1" ht="34.95" customHeight="1" spans="1:17">
      <c r="A79" s="81"/>
      <c r="B79" s="81"/>
      <c r="C79" s="82" t="s">
        <v>178</v>
      </c>
      <c r="D79" s="83"/>
      <c r="E79" s="84"/>
      <c r="F79" s="85" t="s">
        <v>179</v>
      </c>
      <c r="G79" s="85" t="s">
        <v>179</v>
      </c>
      <c r="H79" s="85" t="s">
        <v>179</v>
      </c>
      <c r="I79" s="95" t="s">
        <v>179</v>
      </c>
      <c r="J79" s="95" t="s">
        <v>179</v>
      </c>
      <c r="K79" s="85" t="s">
        <v>179</v>
      </c>
      <c r="L79" s="85" t="s">
        <v>179</v>
      </c>
      <c r="M79" s="85" t="s">
        <v>179</v>
      </c>
      <c r="N79" s="85" t="s">
        <v>179</v>
      </c>
      <c r="O79" s="85" t="s">
        <v>179</v>
      </c>
      <c r="P79" s="85" t="s">
        <v>179</v>
      </c>
      <c r="Q79" s="81"/>
    </row>
    <row r="80" s="4" customFormat="1" ht="34.95" customHeight="1" spans="1:17">
      <c r="A80" s="81"/>
      <c r="B80" s="81"/>
      <c r="C80" s="82" t="s">
        <v>180</v>
      </c>
      <c r="D80" s="83"/>
      <c r="E80" s="86"/>
      <c r="F80" s="85" t="s">
        <v>179</v>
      </c>
      <c r="G80" s="85" t="s">
        <v>179</v>
      </c>
      <c r="H80" s="85" t="s">
        <v>179</v>
      </c>
      <c r="I80" s="95" t="s">
        <v>179</v>
      </c>
      <c r="J80" s="95" t="s">
        <v>179</v>
      </c>
      <c r="K80" s="85" t="s">
        <v>179</v>
      </c>
      <c r="L80" s="85" t="s">
        <v>179</v>
      </c>
      <c r="M80" s="85" t="s">
        <v>179</v>
      </c>
      <c r="N80" s="85" t="s">
        <v>179</v>
      </c>
      <c r="O80" s="85" t="s">
        <v>179</v>
      </c>
      <c r="P80" s="85" t="s">
        <v>179</v>
      </c>
      <c r="Q80" s="99"/>
    </row>
    <row r="81" s="4" customFormat="1" ht="34.95" customHeight="1" spans="1:17">
      <c r="A81" s="81"/>
      <c r="B81" s="81"/>
      <c r="C81" s="82" t="s">
        <v>181</v>
      </c>
      <c r="D81" s="83"/>
      <c r="E81" s="86"/>
      <c r="F81" s="85" t="s">
        <v>179</v>
      </c>
      <c r="G81" s="85" t="s">
        <v>179</v>
      </c>
      <c r="H81" s="85" t="s">
        <v>179</v>
      </c>
      <c r="I81" s="95" t="s">
        <v>179</v>
      </c>
      <c r="J81" s="95" t="s">
        <v>179</v>
      </c>
      <c r="K81" s="85" t="s">
        <v>179</v>
      </c>
      <c r="L81" s="85" t="s">
        <v>179</v>
      </c>
      <c r="M81" s="85" t="s">
        <v>179</v>
      </c>
      <c r="N81" s="85" t="s">
        <v>179</v>
      </c>
      <c r="O81" s="85" t="s">
        <v>179</v>
      </c>
      <c r="P81" s="85" t="s">
        <v>179</v>
      </c>
      <c r="Q81" s="99"/>
    </row>
    <row r="82" s="4" customFormat="1" ht="34.95" customHeight="1" spans="1:17">
      <c r="A82" s="81"/>
      <c r="B82" s="81"/>
      <c r="C82" s="82" t="s">
        <v>182</v>
      </c>
      <c r="D82" s="83">
        <v>1</v>
      </c>
      <c r="E82" s="86"/>
      <c r="F82" s="82"/>
      <c r="G82" s="87">
        <f>G83</f>
        <v>1500</v>
      </c>
      <c r="H82" s="88"/>
      <c r="I82" s="96"/>
      <c r="J82" s="96"/>
      <c r="K82" s="81"/>
      <c r="L82" s="87"/>
      <c r="M82" s="81"/>
      <c r="N82" s="87">
        <f>SUM(L83)</f>
        <v>1500</v>
      </c>
      <c r="O82" s="86"/>
      <c r="P82" s="86"/>
      <c r="Q82" s="99"/>
    </row>
    <row r="83" s="4" customFormat="1" ht="51.75" customHeight="1" spans="1:17">
      <c r="A83" s="81">
        <v>67</v>
      </c>
      <c r="B83" s="81" t="s">
        <v>183</v>
      </c>
      <c r="C83" s="89" t="s">
        <v>184</v>
      </c>
      <c r="D83" s="83">
        <v>1</v>
      </c>
      <c r="E83" s="86"/>
      <c r="F83" s="89"/>
      <c r="G83" s="81">
        <v>1500</v>
      </c>
      <c r="H83" s="81" t="s">
        <v>185</v>
      </c>
      <c r="I83" s="96">
        <v>2022.03</v>
      </c>
      <c r="J83" s="96">
        <v>2022.12</v>
      </c>
      <c r="K83" s="81">
        <v>100</v>
      </c>
      <c r="L83" s="81">
        <f>K83*G83/100</f>
        <v>1500</v>
      </c>
      <c r="M83" s="86"/>
      <c r="N83" s="86"/>
      <c r="O83" s="86"/>
      <c r="P83" s="86"/>
      <c r="Q83" s="99" t="s">
        <v>34</v>
      </c>
    </row>
    <row r="84" s="4" customFormat="1" ht="34.95" customHeight="1" spans="1:17">
      <c r="A84" s="81"/>
      <c r="B84" s="81"/>
      <c r="C84" s="82" t="s">
        <v>186</v>
      </c>
      <c r="D84" s="85" t="s">
        <v>179</v>
      </c>
      <c r="E84" s="86"/>
      <c r="F84" s="85" t="s">
        <v>179</v>
      </c>
      <c r="G84" s="85" t="s">
        <v>179</v>
      </c>
      <c r="H84" s="85" t="s">
        <v>179</v>
      </c>
      <c r="I84" s="95" t="s">
        <v>179</v>
      </c>
      <c r="J84" s="95" t="s">
        <v>179</v>
      </c>
      <c r="K84" s="85" t="s">
        <v>179</v>
      </c>
      <c r="L84" s="85" t="s">
        <v>179</v>
      </c>
      <c r="M84" s="85" t="s">
        <v>179</v>
      </c>
      <c r="N84" s="85" t="s">
        <v>179</v>
      </c>
      <c r="O84" s="85" t="s">
        <v>179</v>
      </c>
      <c r="P84" s="85" t="s">
        <v>179</v>
      </c>
      <c r="Q84" s="99"/>
    </row>
    <row r="85" s="4" customFormat="1" ht="78" customHeight="1" spans="1:17">
      <c r="A85" s="81">
        <v>68</v>
      </c>
      <c r="B85" s="81" t="s">
        <v>183</v>
      </c>
      <c r="C85" s="85" t="s">
        <v>187</v>
      </c>
      <c r="D85" s="90">
        <v>1</v>
      </c>
      <c r="E85" s="91" t="s">
        <v>188</v>
      </c>
      <c r="F85" s="85"/>
      <c r="G85" s="85">
        <v>30000</v>
      </c>
      <c r="H85" s="85"/>
      <c r="I85" s="95"/>
      <c r="J85" s="95"/>
      <c r="K85" s="85"/>
      <c r="L85" s="85">
        <v>30000</v>
      </c>
      <c r="M85" s="85"/>
      <c r="N85" s="85"/>
      <c r="O85" s="85"/>
      <c r="P85" s="85"/>
      <c r="Q85" s="99"/>
    </row>
  </sheetData>
  <autoFilter ref="A5:Q85"/>
  <mergeCells count="17">
    <mergeCell ref="C1:P1"/>
    <mergeCell ref="C2:P2"/>
    <mergeCell ref="K3:P3"/>
    <mergeCell ref="K4:L4"/>
    <mergeCell ref="M4:N4"/>
    <mergeCell ref="O4:P4"/>
    <mergeCell ref="A3:A5"/>
    <mergeCell ref="B3:B5"/>
    <mergeCell ref="C3:C5"/>
    <mergeCell ref="D3:D5"/>
    <mergeCell ref="E3:E5"/>
    <mergeCell ref="F3:F5"/>
    <mergeCell ref="G3:G5"/>
    <mergeCell ref="H3:H5"/>
    <mergeCell ref="I3:I5"/>
    <mergeCell ref="J3:J5"/>
    <mergeCell ref="Q3:Q5"/>
  </mergeCells>
  <dataValidations count="3">
    <dataValidation type="textLength" operator="between" allowBlank="1" showInputMessage="1" showErrorMessage="1" prompt="本栏无需填写" sqref="F6 H7 J7 K7 H45 J45:K45 M45 O45 H55:K55 M55 O55 H71:K71 M71 O71 D81 F82 H82:K82 M82 D79:D80 M6:M7 O6:O7">
      <formula1>0</formula1>
      <formula2>0</formula2>
    </dataValidation>
    <dataValidation type="list" allowBlank="1" showInputMessage="1" showErrorMessage="1" prompt="请从下拉菜单中选择" sqref="H8 H9 H10 H11 H12 H13 H14 H15 H16 H17 H21 H22 H23 H24 H25 H26 H27 H28 H29 H30 H31 H32 H33 H34 H41 H42 H43 H44 H46 H47 H48 H49 H50 H51 H52 H53 H54 H58 H59 H60 H61 H64 H65 H66 H67 H68 H69 H70 H72 H75 H76 H77 H18:H20 H62:H63 H73:H74">
      <formula1>"市本级,县（市）,建制镇"</formula1>
    </dataValidation>
    <dataValidation allowBlank="1" showInputMessage="1" showErrorMessage="1" prompt="如，2020.03" sqref="I9:J9 I10:J10 I11:J11 I12:J12 I13:J13 I14:J14 I15:J15 I16:J16 I17:J17 I20:J20 I21:J21 I22:J22 I23:J23 I24:J24 I25:J25 I26:J26 I27:J27 I28 J28 I29:J29 I30:J30 I31:J31 I32:J32 I33:J33 I41:J41 I42:J42 I43:J43 I44:J44 I46:J46 J47 I49 J49 I51:J51 I61 J61 I64:J64 I65:J65 I69:J69 I72:J72 I83:J83 I18:J19 I75:J76"/>
  </dataValidations>
  <printOptions horizontalCentered="1"/>
  <pageMargins left="0.235416666666667" right="0.163888888888889" top="0.432638888888889" bottom="0.393055555555556" header="0.310416666666667" footer="0.310416666666667"/>
  <pageSetup paperSize="9" scale="80" orientation="landscape"/>
  <headerFooter>
    <oddFooter>&amp;C&amp;"宋体,常规"&amp;11第 &amp;"宋体,常规"&amp;11&amp;P&amp;"宋体,常规"&amp;11 页，共 &amp;"宋体,常规"&amp;11&amp;N&amp;"宋体,常规"&amp;11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6527777777778" right="0.696527777777778" top="0.746527777777778" bottom="0.746527777777778" header="0.296527777777778" footer="0.2965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2</vt:i4>
      </vt:variant>
    </vt:vector>
  </HeadingPairs>
  <TitlesOfParts>
    <vt:vector size="2" baseType="lpstr">
      <vt:lpstr>污水汇总表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2020-04-03T07:20:00Z</dcterms:created>
  <cp:lastPrinted>2020-05-15T03:43:00Z</cp:lastPrinted>
  <dcterms:modified xsi:type="dcterms:W3CDTF">2021-03-18T06:43:12Z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2052-10.1.0.6875</vt:lpwstr>
  </property>
</Properties>
</file>